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3" activeTab="3"/>
  </bookViews>
  <sheets>
    <sheet name="20博士" sheetId="1" r:id="rId1"/>
    <sheet name="21博士" sheetId="2" r:id="rId2"/>
    <sheet name="22博士" sheetId="3" r:id="rId3"/>
    <sheet name="21科硕" sheetId="5" r:id="rId4"/>
    <sheet name="21会计" sheetId="7" r:id="rId5"/>
    <sheet name="21金融" sheetId="6" r:id="rId6"/>
    <sheet name="22科硕" sheetId="8" r:id="rId7"/>
    <sheet name="22会计" sheetId="9" r:id="rId8"/>
    <sheet name="22金融" sheetId="10" r:id="rId9"/>
  </sheets>
  <calcPr calcId="144525"/>
</workbook>
</file>

<file path=xl/sharedStrings.xml><?xml version="1.0" encoding="utf-8"?>
<sst xmlns="http://schemas.openxmlformats.org/spreadsheetml/2006/main" count="1505" uniqueCount="872">
  <si>
    <r>
      <rPr>
        <b/>
        <sz val="16"/>
        <color rgb="FF000000"/>
        <rFont val="宋体"/>
        <charset val="134"/>
      </rPr>
      <t>经济管理学院2022-2023学年</t>
    </r>
    <r>
      <rPr>
        <b/>
        <u/>
        <sz val="16"/>
        <color indexed="8"/>
        <rFont val="宋体"/>
        <charset val="134"/>
      </rPr>
      <t xml:space="preserve">  20博士班 </t>
    </r>
    <r>
      <rPr>
        <b/>
        <sz val="16"/>
        <color indexed="8"/>
        <rFont val="宋体"/>
        <charset val="134"/>
      </rPr>
      <t>综合素质测评汇总表</t>
    </r>
  </si>
  <si>
    <t>序号</t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</si>
  <si>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Times New Roman"/>
        <charset val="134"/>
      </rPr>
      <t> </t>
    </r>
    <r>
      <rPr>
        <b/>
        <sz val="11"/>
        <color indexed="8"/>
        <rFont val="宋体"/>
        <charset val="134"/>
      </rPr>
      <t>名</t>
    </r>
  </si>
  <si>
    <t>学号</t>
  </si>
  <si>
    <t>专业</t>
  </si>
  <si>
    <r>
      <rPr>
        <b/>
        <sz val="11"/>
        <color indexed="8"/>
        <rFont val="宋体"/>
        <charset val="134"/>
      </rPr>
      <t>德育分（</t>
    </r>
    <r>
      <rPr>
        <b/>
        <sz val="11"/>
        <color indexed="8"/>
        <rFont val="Times New Roman"/>
        <charset val="134"/>
      </rPr>
      <t>D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</si>
  <si>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智育分（</t>
    </r>
    <r>
      <rPr>
        <b/>
        <sz val="11"/>
        <color indexed="8"/>
        <rFont val="Times New Roman"/>
        <charset val="134"/>
      </rPr>
      <t>Z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</si>
  <si>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职务分（</t>
    </r>
    <r>
      <rPr>
        <b/>
        <sz val="11"/>
        <color indexed="8"/>
        <rFont val="Times New Roman"/>
        <charset val="134"/>
      </rPr>
      <t>J</t>
    </r>
    <r>
      <rPr>
        <b/>
        <sz val="11"/>
        <color indexed="8"/>
        <rFont val="宋体"/>
        <charset val="134"/>
      </rPr>
      <t>）</t>
    </r>
  </si>
  <si>
    <t>总分</t>
  </si>
  <si>
    <t>专业名次</t>
  </si>
  <si>
    <r>
      <rPr>
        <b/>
        <sz val="11"/>
        <color indexed="8"/>
        <rFont val="宋体"/>
        <charset val="134"/>
      </rPr>
      <t>班级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排名</t>
    </r>
  </si>
  <si>
    <t>吉星</t>
  </si>
  <si>
    <t>农林经济管理</t>
  </si>
  <si>
    <r>
      <rPr>
        <sz val="11"/>
        <color indexed="8"/>
        <rFont val="Times New Roman"/>
        <charset val="134"/>
      </rPr>
      <t>SCI</t>
    </r>
    <r>
      <rPr>
        <sz val="11"/>
        <color indexed="8"/>
        <rFont val="宋体"/>
        <charset val="134"/>
      </rPr>
      <t>一区论文（</t>
    </r>
    <r>
      <rPr>
        <sz val="11"/>
        <color indexed="8"/>
        <rFont val="Times New Roman"/>
        <charset val="134"/>
      </rPr>
      <t>600</t>
    </r>
    <r>
      <rPr>
        <sz val="11"/>
        <color indexed="8"/>
        <rFont val="宋体"/>
        <charset val="134"/>
      </rPr>
      <t>），</t>
    </r>
    <r>
      <rPr>
        <sz val="11"/>
        <color indexed="8"/>
        <rFont val="Times New Roman"/>
        <charset val="134"/>
      </rPr>
      <t>SCI</t>
    </r>
    <r>
      <rPr>
        <sz val="11"/>
        <color indexed="8"/>
        <rFont val="宋体"/>
        <charset val="134"/>
      </rPr>
      <t>三区论文（</t>
    </r>
    <r>
      <rPr>
        <sz val="11"/>
        <color indexed="8"/>
        <rFont val="Times New Roman"/>
        <charset val="134"/>
      </rPr>
      <t>200</t>
    </r>
    <r>
      <rPr>
        <sz val="11"/>
        <color indexed="8"/>
        <rFont val="宋体"/>
        <charset val="134"/>
      </rPr>
      <t>），两篇</t>
    </r>
    <r>
      <rPr>
        <sz val="11"/>
        <color indexed="8"/>
        <rFont val="Times New Roman"/>
        <charset val="134"/>
      </rPr>
      <t>CSSCI</t>
    </r>
    <r>
      <rPr>
        <sz val="11"/>
        <color indexed="8"/>
        <rFont val="宋体"/>
        <charset val="134"/>
      </rPr>
      <t>来源论文（</t>
    </r>
    <r>
      <rPr>
        <sz val="11"/>
        <color indexed="8"/>
        <rFont val="Times New Roman"/>
        <charset val="134"/>
      </rPr>
      <t>240</t>
    </r>
    <r>
      <rPr>
        <sz val="11"/>
        <color indexed="8"/>
        <rFont val="宋体"/>
        <charset val="134"/>
      </rPr>
      <t>），</t>
    </r>
    <r>
      <rPr>
        <sz val="11"/>
        <color indexed="8"/>
        <rFont val="Times New Roman"/>
        <charset val="134"/>
      </rPr>
      <t>CSSCIE&amp;SCD</t>
    </r>
    <r>
      <rPr>
        <sz val="11"/>
        <color indexed="8"/>
        <rFont val="宋体"/>
        <charset val="134"/>
      </rPr>
      <t>论文（</t>
    </r>
    <r>
      <rPr>
        <sz val="11"/>
        <color indexed="8"/>
        <rFont val="Times New Roman"/>
        <charset val="134"/>
      </rPr>
      <t>40</t>
    </r>
    <r>
      <rPr>
        <sz val="11"/>
        <color indexed="8"/>
        <rFont val="宋体"/>
        <charset val="134"/>
      </rPr>
      <t>）</t>
    </r>
  </si>
  <si>
    <t>曾恒源</t>
  </si>
  <si>
    <t>超3次（6）</t>
  </si>
  <si>
    <r>
      <rPr>
        <sz val="11"/>
        <color indexed="8"/>
        <rFont val="Times New Roman"/>
        <charset val="134"/>
      </rPr>
      <t>SCI</t>
    </r>
    <r>
      <rPr>
        <sz val="11"/>
        <color indexed="8"/>
        <rFont val="宋体"/>
        <charset val="134"/>
      </rPr>
      <t>一区1篇（二作，480）；人文社科D类1篇（一作，300）；CSSCI论文1篇（一作，120）；</t>
    </r>
    <r>
      <rPr>
        <sz val="11"/>
        <color indexed="8"/>
        <rFont val="Times New Roman"/>
        <charset val="134"/>
      </rPr>
      <t>SCD+</t>
    </r>
    <r>
      <rPr>
        <sz val="11"/>
        <color indexed="8"/>
        <rFont val="宋体"/>
        <charset val="134"/>
      </rPr>
      <t>CSSCI扩1篇（一作，40）；江苏省研究生科研创新项目1项（30）；国家级会议口头汇报1次（15）；国家级会议论文摘要集收录1次（5）相同会议取最高分</t>
    </r>
  </si>
  <si>
    <r>
      <rPr>
        <sz val="11"/>
        <color indexed="8"/>
        <rFont val="宋体"/>
        <charset val="134"/>
      </rPr>
      <t>互联网</t>
    </r>
    <r>
      <rPr>
        <sz val="11"/>
        <color indexed="8"/>
        <rFont val="Times New Roman"/>
        <charset val="134"/>
      </rPr>
      <t>+</t>
    </r>
    <r>
      <rPr>
        <sz val="11"/>
        <color indexed="8"/>
        <rFont val="宋体"/>
        <charset val="134"/>
      </rPr>
      <t>省赛三等奖（</t>
    </r>
    <r>
      <rPr>
        <sz val="11"/>
        <color indexed="8"/>
        <rFont val="宋体"/>
        <charset val="134"/>
      </rPr>
      <t>排名第一）</t>
    </r>
  </si>
  <si>
    <t>陆泉志</t>
  </si>
  <si>
    <r>
      <rPr>
        <sz val="11"/>
        <color indexed="8"/>
        <rFont val="Segoe UI Symbol"/>
        <charset val="134"/>
      </rPr>
      <t>①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篇中科院一区（</t>
    </r>
    <r>
      <rPr>
        <sz val="11"/>
        <color indexed="8"/>
        <rFont val="Times New Roman"/>
        <charset val="134"/>
      </rPr>
      <t>IF&gt;10</t>
    </r>
    <r>
      <rPr>
        <sz val="11"/>
        <color indexed="8"/>
        <rFont val="宋体"/>
        <charset val="134"/>
      </rPr>
      <t>，导师一作，</t>
    </r>
    <r>
      <rPr>
        <sz val="11"/>
        <color indexed="8"/>
        <rFont val="Times New Roman"/>
        <charset val="134"/>
      </rPr>
      <t>800</t>
    </r>
    <r>
      <rPr>
        <sz val="11"/>
        <color indexed="8"/>
        <rFont val="宋体"/>
        <charset val="134"/>
      </rPr>
      <t>分）；</t>
    </r>
    <r>
      <rPr>
        <sz val="11"/>
        <color indexed="8"/>
        <rFont val="Segoe UI Symbol"/>
        <charset val="134"/>
      </rPr>
      <t>②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134"/>
      </rPr>
      <t>CSSCI</t>
    </r>
    <r>
      <rPr>
        <sz val="11"/>
        <color indexed="8"/>
        <rFont val="宋体"/>
        <charset val="134"/>
      </rPr>
      <t>扩</t>
    </r>
    <r>
      <rPr>
        <sz val="11"/>
        <color indexed="8"/>
        <rFont val="Times New Roman"/>
        <charset val="134"/>
      </rPr>
      <t>&amp;SCD</t>
    </r>
    <r>
      <rPr>
        <sz val="11"/>
        <color indexed="8"/>
        <rFont val="宋体"/>
        <charset val="134"/>
      </rPr>
      <t>（本人一作，</t>
    </r>
    <r>
      <rPr>
        <sz val="11"/>
        <color indexed="8"/>
        <rFont val="Times New Roman"/>
        <charset val="134"/>
      </rPr>
      <t>80</t>
    </r>
    <r>
      <rPr>
        <sz val="11"/>
        <color indexed="8"/>
        <rFont val="宋体"/>
        <charset val="134"/>
      </rPr>
      <t>分）</t>
    </r>
  </si>
  <si>
    <t>颜冠群</t>
  </si>
  <si>
    <t>学术活动超1次（2）</t>
  </si>
  <si>
    <r>
      <rPr>
        <sz val="11"/>
        <color indexed="8"/>
        <rFont val="宋体"/>
        <charset val="134"/>
      </rPr>
      <t>人文社科</t>
    </r>
    <r>
      <rPr>
        <sz val="11"/>
        <color indexed="8"/>
        <rFont val="Times New Roman"/>
        <charset val="134"/>
      </rPr>
      <t>D</t>
    </r>
    <r>
      <rPr>
        <sz val="11"/>
        <color indexed="8"/>
        <rFont val="宋体"/>
        <charset val="134"/>
      </rPr>
      <t>类期刊论文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134"/>
      </rPr>
      <t>300</t>
    </r>
    <r>
      <rPr>
        <sz val="11"/>
        <color indexed="8"/>
        <rFont val="宋体"/>
        <charset val="134"/>
      </rPr>
      <t>）</t>
    </r>
  </si>
  <si>
    <t>孙泓</t>
  </si>
  <si>
    <t>青山论坛主题汇报（5分）；超额完成活动4次（8分）</t>
  </si>
  <si>
    <r>
      <rPr>
        <sz val="11"/>
        <color indexed="8"/>
        <rFont val="Times New Roman"/>
        <charset val="134"/>
      </rPr>
      <t>sci3</t>
    </r>
    <r>
      <rPr>
        <sz val="11"/>
        <color indexed="8"/>
        <rFont val="宋体"/>
        <charset val="134"/>
      </rPr>
      <t>区1篇+200；“双碳”管理论坛3等奖+8</t>
    </r>
  </si>
  <si>
    <t>孙颖</t>
  </si>
  <si>
    <t>一篇3区SCI</t>
  </si>
  <si>
    <t>余红红</t>
  </si>
  <si>
    <r>
      <rPr>
        <sz val="11"/>
        <color indexed="8"/>
        <rFont val="宋体"/>
        <charset val="134"/>
      </rPr>
      <t>超出会议次数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次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134"/>
      </rPr>
      <t>6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</si>
  <si>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一篇</t>
    </r>
    <r>
      <rPr>
        <sz val="11"/>
        <color indexed="8"/>
        <rFont val="Times New Roman"/>
        <charset val="134"/>
      </rPr>
      <t>EI</t>
    </r>
    <r>
      <rPr>
        <sz val="11"/>
        <color indexed="8"/>
        <rFont val="宋体"/>
        <charset val="134"/>
      </rPr>
      <t>中文源刊（</t>
    </r>
    <r>
      <rPr>
        <sz val="11"/>
        <color indexed="8"/>
        <rFont val="Times New Roman"/>
        <charset val="134"/>
      </rPr>
      <t>120</t>
    </r>
    <r>
      <rPr>
        <sz val="11"/>
        <color indexed="8"/>
        <rFont val="宋体"/>
        <charset val="134"/>
      </rPr>
      <t>），一篇</t>
    </r>
    <r>
      <rPr>
        <sz val="11"/>
        <color indexed="8"/>
        <rFont val="Times New Roman"/>
        <charset val="134"/>
      </rPr>
      <t>CSCD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134"/>
      </rPr>
      <t>40</t>
    </r>
    <r>
      <rPr>
        <sz val="11"/>
        <color indexed="8"/>
        <rFont val="宋体"/>
        <charset val="134"/>
      </rPr>
      <t>）</t>
    </r>
  </si>
  <si>
    <t>丛静</t>
  </si>
  <si>
    <t>1篇SCI四区论文（100）</t>
  </si>
  <si>
    <t>潘文琦</t>
  </si>
  <si>
    <r>
      <rPr>
        <sz val="11"/>
        <color indexed="8"/>
        <rFont val="宋体"/>
        <charset val="134"/>
      </rPr>
      <t>超额参加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次讲座（</t>
    </r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</si>
  <si>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中文核心和</t>
    </r>
    <r>
      <rPr>
        <sz val="11"/>
        <color indexed="8"/>
        <rFont val="Times New Roman"/>
        <charset val="134"/>
      </rPr>
      <t>SCD</t>
    </r>
    <r>
      <rPr>
        <sz val="11"/>
        <color indexed="8"/>
        <rFont val="宋体"/>
        <charset val="134"/>
      </rPr>
      <t>共同收录（</t>
    </r>
    <r>
      <rPr>
        <sz val="11"/>
        <color indexed="8"/>
        <rFont val="Times New Roman"/>
        <charset val="134"/>
      </rPr>
      <t>40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</si>
  <si>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班长（</t>
    </r>
    <r>
      <rPr>
        <sz val="11"/>
        <color indexed="8"/>
        <rFont val="Times New Roman"/>
        <charset val="134"/>
      </rPr>
      <t>70</t>
    </r>
    <r>
      <rPr>
        <sz val="11"/>
        <color indexed="8"/>
        <rFont val="宋体"/>
        <charset val="134"/>
      </rPr>
      <t>）</t>
    </r>
  </si>
  <si>
    <t>D</t>
  </si>
  <si>
    <t>加减分原因</t>
  </si>
  <si>
    <t>Z2</t>
  </si>
  <si>
    <r>
      <rPr>
        <sz val="11"/>
        <color indexed="8"/>
        <rFont val="宋体"/>
        <charset val="134"/>
      </rPr>
      <t>调整后</t>
    </r>
    <r>
      <rPr>
        <sz val="11"/>
        <color rgb="FF000000"/>
        <rFont val="Times New Roman"/>
        <charset val="134"/>
      </rPr>
      <t>Z2</t>
    </r>
  </si>
  <si>
    <t>加分原因</t>
  </si>
  <si>
    <t>Z3</t>
  </si>
  <si>
    <t>Z=0.9Z2+0.1Z3</t>
  </si>
  <si>
    <t>J</t>
  </si>
  <si>
    <t>0.05D+0.9Z+0.05J</t>
  </si>
  <si>
    <r>
      <rPr>
        <b/>
        <sz val="16"/>
        <color indexed="8"/>
        <rFont val="宋体"/>
        <charset val="134"/>
      </rPr>
      <t>经济管理学院</t>
    </r>
    <r>
      <rPr>
        <b/>
        <sz val="16"/>
        <color indexed="8"/>
        <rFont val="Times New Roman"/>
        <charset val="134"/>
      </rPr>
      <t>2022-2023</t>
    </r>
    <r>
      <rPr>
        <b/>
        <sz val="16"/>
        <color indexed="8"/>
        <rFont val="宋体"/>
        <charset val="134"/>
      </rPr>
      <t>学年</t>
    </r>
    <r>
      <rPr>
        <b/>
        <u/>
        <sz val="16"/>
        <color indexed="8"/>
        <rFont val="Times New Roman"/>
        <charset val="134"/>
      </rPr>
      <t xml:space="preserve"> 21</t>
    </r>
    <r>
      <rPr>
        <b/>
        <u/>
        <sz val="16"/>
        <color indexed="8"/>
        <rFont val="宋体"/>
        <charset val="134"/>
      </rPr>
      <t>级（博士）</t>
    </r>
    <r>
      <rPr>
        <b/>
        <sz val="16"/>
        <color indexed="8"/>
        <rFont val="宋体"/>
        <charset val="134"/>
      </rPr>
      <t>综合素质测评汇总表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</si>
  <si>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</si>
  <si>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学号</t>
    </r>
  </si>
  <si>
    <r>
      <rPr>
        <b/>
        <sz val="11"/>
        <color indexed="8"/>
        <rFont val="宋体"/>
        <charset val="134"/>
      </rPr>
      <t>专业</t>
    </r>
  </si>
  <si>
    <r>
      <rPr>
        <b/>
        <sz val="11"/>
        <color indexed="8"/>
        <rFont val="宋体"/>
        <charset val="134"/>
      </rPr>
      <t>总分</t>
    </r>
  </si>
  <si>
    <r>
      <rPr>
        <b/>
        <sz val="11"/>
        <color indexed="8"/>
        <rFont val="宋体"/>
        <charset val="134"/>
      </rPr>
      <t>专业名次</t>
    </r>
  </si>
  <si>
    <r>
      <rPr>
        <b/>
        <sz val="11"/>
        <color indexed="8"/>
        <rFont val="宋体"/>
        <charset val="134"/>
      </rPr>
      <t>班级
排名</t>
    </r>
  </si>
  <si>
    <r>
      <rPr>
        <sz val="11"/>
        <color indexed="8"/>
        <rFont val="宋体"/>
        <charset val="134"/>
      </rPr>
      <t>加减分原因</t>
    </r>
  </si>
  <si>
    <r>
      <rPr>
        <sz val="11"/>
        <color indexed="8"/>
        <rFont val="宋体"/>
        <charset val="134"/>
      </rPr>
      <t>加分原因</t>
    </r>
  </si>
  <si>
    <r>
      <rPr>
        <sz val="11"/>
        <color indexed="8"/>
        <rFont val="宋体"/>
        <charset val="134"/>
      </rPr>
      <t>程长明</t>
    </r>
  </si>
  <si>
    <r>
      <rPr>
        <sz val="11"/>
        <color indexed="8"/>
        <rFont val="宋体"/>
        <charset val="134"/>
      </rPr>
      <t>农林经济管理</t>
    </r>
  </si>
  <si>
    <r>
      <rPr>
        <sz val="11"/>
        <color indexed="8"/>
        <rFont val="宋体"/>
        <charset val="134"/>
      </rPr>
      <t>多参加学术活动</t>
    </r>
    <r>
      <rPr>
        <sz val="11"/>
        <color indexed="8"/>
        <rFont val="Times New Roman"/>
        <charset val="134"/>
      </rPr>
      <t>7</t>
    </r>
    <r>
      <rPr>
        <sz val="11"/>
        <color indexed="8"/>
        <rFont val="宋体"/>
        <charset val="134"/>
      </rPr>
      <t>次、参加省志愿活动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次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</si>
  <si>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区</t>
    </r>
    <r>
      <rPr>
        <sz val="11"/>
        <color indexed="8"/>
        <rFont val="Times New Roman"/>
        <charset val="134"/>
      </rPr>
      <t>SSCI1</t>
    </r>
    <r>
      <rPr>
        <sz val="11"/>
        <color indexed="8"/>
        <rFont val="宋体"/>
        <charset val="134"/>
      </rPr>
      <t>作、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区</t>
    </r>
    <r>
      <rPr>
        <sz val="11"/>
        <color indexed="8"/>
        <rFont val="Times New Roman"/>
        <charset val="134"/>
      </rPr>
      <t>SSCI2</t>
    </r>
    <r>
      <rPr>
        <sz val="11"/>
        <color indexed="8"/>
        <rFont val="宋体"/>
        <charset val="134"/>
      </rPr>
      <t>作、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134"/>
      </rPr>
      <t>CSSCI2</t>
    </r>
    <r>
      <rPr>
        <sz val="11"/>
        <color indexed="8"/>
        <rFont val="宋体"/>
        <charset val="134"/>
      </rPr>
      <t>作；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次国内、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次国际会议口头汇报</t>
    </r>
  </si>
  <si>
    <r>
      <rPr>
        <sz val="11"/>
        <color indexed="8"/>
        <rFont val="宋体"/>
        <charset val="134"/>
      </rPr>
      <t>杨春芳</t>
    </r>
  </si>
  <si>
    <r>
      <rPr>
        <sz val="11"/>
        <color indexed="8"/>
        <rFont val="宋体"/>
        <charset val="134"/>
      </rPr>
      <t>超额完成学术活动</t>
    </r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次加</t>
    </r>
    <r>
      <rPr>
        <sz val="11"/>
        <color indexed="8"/>
        <rFont val="Times New Roman"/>
        <charset val="134"/>
      </rPr>
      <t>8</t>
    </r>
    <r>
      <rPr>
        <sz val="11"/>
        <color indexed="8"/>
        <rFont val="宋体"/>
        <charset val="134"/>
      </rPr>
      <t>分。</t>
    </r>
  </si>
  <si>
    <r>
      <rPr>
        <sz val="11"/>
        <color indexed="8"/>
        <rFont val="宋体"/>
        <charset val="134"/>
      </rPr>
      <t>发表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区论文</t>
    </r>
    <r>
      <rPr>
        <sz val="11"/>
        <color indexed="8"/>
        <rFont val="Times New Roman"/>
        <charset val="134"/>
      </rPr>
      <t>600</t>
    </r>
    <r>
      <rPr>
        <sz val="11"/>
        <color indexed="8"/>
        <rFont val="宋体"/>
        <charset val="134"/>
      </rPr>
      <t>分；主持省级项目一项</t>
    </r>
    <r>
      <rPr>
        <sz val="11"/>
        <color indexed="8"/>
        <rFont val="Times New Roman"/>
        <charset val="134"/>
      </rPr>
      <t>30</t>
    </r>
    <r>
      <rPr>
        <sz val="11"/>
        <color indexed="8"/>
        <rFont val="宋体"/>
        <charset val="134"/>
      </rPr>
      <t>分；双碳论坛获二等奖</t>
    </r>
    <r>
      <rPr>
        <sz val="11"/>
        <color indexed="8"/>
        <rFont val="Times New Roman"/>
        <charset val="134"/>
      </rPr>
      <t>10</t>
    </r>
    <r>
      <rPr>
        <sz val="11"/>
        <color indexed="8"/>
        <rFont val="宋体"/>
        <charset val="134"/>
      </rPr>
      <t>分；国家级会议口头报告</t>
    </r>
    <r>
      <rPr>
        <sz val="11"/>
        <color indexed="8"/>
        <rFont val="Times New Roman"/>
        <charset val="134"/>
      </rPr>
      <t>15</t>
    </r>
    <r>
      <rPr>
        <sz val="11"/>
        <color indexed="8"/>
        <rFont val="宋体"/>
        <charset val="134"/>
      </rPr>
      <t>分；省级会议口头报告</t>
    </r>
    <r>
      <rPr>
        <sz val="11"/>
        <color indexed="8"/>
        <rFont val="Times New Roman"/>
        <charset val="134"/>
      </rPr>
      <t>8</t>
    </r>
    <r>
      <rPr>
        <sz val="11"/>
        <color indexed="8"/>
        <rFont val="宋体"/>
        <charset val="134"/>
      </rPr>
      <t>分</t>
    </r>
  </si>
  <si>
    <r>
      <rPr>
        <sz val="11"/>
        <rFont val="宋体"/>
        <charset val="134"/>
      </rPr>
      <t>党支委</t>
    </r>
  </si>
  <si>
    <r>
      <rPr>
        <sz val="11"/>
        <color indexed="8"/>
        <rFont val="宋体"/>
        <charset val="134"/>
      </rPr>
      <t>张楠</t>
    </r>
  </si>
  <si>
    <r>
      <rPr>
        <sz val="11"/>
        <color indexed="8"/>
        <rFont val="宋体"/>
        <charset val="134"/>
      </rPr>
      <t>青山论坛</t>
    </r>
  </si>
  <si>
    <r>
      <rPr>
        <sz val="11"/>
        <color indexed="8"/>
        <rFont val="宋体"/>
        <charset val="134"/>
      </rPr>
      <t>二区；国际会议</t>
    </r>
    <r>
      <rPr>
        <sz val="11"/>
        <color indexed="8"/>
        <rFont val="Times New Roman"/>
        <charset val="134"/>
      </rPr>
      <t>poster</t>
    </r>
  </si>
  <si>
    <r>
      <rPr>
        <sz val="11"/>
        <color indexed="8"/>
        <rFont val="宋体"/>
        <charset val="134"/>
      </rPr>
      <t>胡晨</t>
    </r>
  </si>
  <si>
    <r>
      <rPr>
        <sz val="11"/>
        <color indexed="8"/>
        <rFont val="宋体"/>
        <charset val="134"/>
      </rPr>
      <t>基础分</t>
    </r>
  </si>
  <si>
    <r>
      <rPr>
        <sz val="11"/>
        <color indexed="8"/>
        <rFont val="Times New Roman"/>
        <charset val="134"/>
      </rPr>
      <t>SSCI</t>
    </r>
    <r>
      <rPr>
        <sz val="11"/>
        <color indexed="8"/>
        <rFont val="宋体"/>
        <charset val="134"/>
      </rPr>
      <t>三区论文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作</t>
    </r>
  </si>
  <si>
    <r>
      <rPr>
        <sz val="11"/>
        <color indexed="8"/>
        <rFont val="宋体"/>
        <charset val="134"/>
      </rPr>
      <t>美丽中国行成员：浙江省生态林业的生态与经济效益研究</t>
    </r>
  </si>
  <si>
    <r>
      <rPr>
        <sz val="11"/>
        <color indexed="8"/>
        <rFont val="宋体"/>
        <charset val="134"/>
      </rPr>
      <t>孙文婷</t>
    </r>
  </si>
  <si>
    <r>
      <rPr>
        <sz val="11"/>
        <color indexed="8"/>
        <rFont val="宋体"/>
        <charset val="134"/>
      </rPr>
      <t>青山论坛主题发言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次；超额完成学术活动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次</t>
    </r>
  </si>
  <si>
    <r>
      <rPr>
        <sz val="11"/>
        <color indexed="8"/>
        <rFont val="Times New Roman"/>
        <charset val="134"/>
      </rPr>
      <t>SCI</t>
    </r>
    <r>
      <rPr>
        <sz val="11"/>
        <color indexed="8"/>
        <rFont val="宋体"/>
        <charset val="134"/>
      </rPr>
      <t>四区论文</t>
    </r>
  </si>
  <si>
    <r>
      <rPr>
        <sz val="11"/>
        <color indexed="8"/>
        <rFont val="宋体"/>
        <charset val="134"/>
      </rPr>
      <t>大学生英语竞赛二等奖</t>
    </r>
  </si>
  <si>
    <r>
      <rPr>
        <sz val="11"/>
        <color indexed="8"/>
        <rFont val="宋体"/>
        <charset val="134"/>
      </rPr>
      <t>党支部副书记</t>
    </r>
  </si>
  <si>
    <r>
      <rPr>
        <sz val="11"/>
        <color indexed="8"/>
        <rFont val="宋体"/>
        <charset val="134"/>
      </rPr>
      <t>韩国莹</t>
    </r>
  </si>
  <si>
    <r>
      <rPr>
        <sz val="11"/>
        <color indexed="8"/>
        <rFont val="宋体"/>
        <charset val="134"/>
      </rPr>
      <t>一次青山论坛主题发言</t>
    </r>
    <r>
      <rPr>
        <sz val="11"/>
        <color indexed="8"/>
        <rFont val="Times New Roman"/>
        <charset val="134"/>
      </rPr>
      <t>+</t>
    </r>
    <r>
      <rPr>
        <sz val="11"/>
        <color indexed="8"/>
        <rFont val="宋体"/>
        <charset val="134"/>
      </rPr>
      <t>超额</t>
    </r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次学术活动</t>
    </r>
    <r>
      <rPr>
        <sz val="11"/>
        <color indexed="8"/>
        <rFont val="Times New Roman"/>
        <charset val="134"/>
      </rPr>
      <t>+</t>
    </r>
    <r>
      <rPr>
        <sz val="11"/>
        <color indexed="8"/>
        <rFont val="宋体"/>
        <charset val="134"/>
      </rPr>
      <t>省级志愿者活动</t>
    </r>
  </si>
  <si>
    <r>
      <rPr>
        <sz val="11"/>
        <color indexed="8"/>
        <rFont val="宋体"/>
        <charset val="134"/>
      </rPr>
      <t>论文</t>
    </r>
    <r>
      <rPr>
        <sz val="11"/>
        <color indexed="8"/>
        <rFont val="Times New Roman"/>
        <charset val="134"/>
      </rPr>
      <t>+</t>
    </r>
    <r>
      <rPr>
        <sz val="11"/>
        <color indexed="8"/>
        <rFont val="宋体"/>
        <charset val="134"/>
      </rPr>
      <t>研究生科创</t>
    </r>
  </si>
  <si>
    <r>
      <rPr>
        <sz val="11"/>
        <color indexed="8"/>
        <rFont val="宋体"/>
        <charset val="134"/>
      </rPr>
      <t>党支部书记</t>
    </r>
  </si>
  <si>
    <r>
      <rPr>
        <sz val="11"/>
        <color indexed="8"/>
        <rFont val="宋体"/>
        <charset val="134"/>
      </rPr>
      <t>庄羚玮</t>
    </r>
  </si>
  <si>
    <r>
      <rPr>
        <sz val="11"/>
        <color indexed="8"/>
        <rFont val="宋体"/>
        <charset val="134"/>
      </rPr>
      <t>青山论坛超三次</t>
    </r>
  </si>
  <si>
    <r>
      <rPr>
        <sz val="11"/>
        <color indexed="8"/>
        <rFont val="宋体"/>
        <charset val="134"/>
      </rPr>
      <t>班长</t>
    </r>
  </si>
  <si>
    <r>
      <rPr>
        <b/>
        <sz val="16"/>
        <color rgb="FF000000"/>
        <rFont val="宋体"/>
        <charset val="134"/>
      </rPr>
      <t>经济管理学院</t>
    </r>
    <r>
      <rPr>
        <b/>
        <sz val="16"/>
        <color rgb="FF000000"/>
        <rFont val="Times New Roman"/>
        <charset val="134"/>
      </rPr>
      <t>2022-2023</t>
    </r>
    <r>
      <rPr>
        <b/>
        <sz val="16"/>
        <color rgb="FF000000"/>
        <rFont val="宋体"/>
        <charset val="134"/>
      </rPr>
      <t>学年</t>
    </r>
    <r>
      <rPr>
        <b/>
        <u/>
        <sz val="16"/>
        <color indexed="8"/>
        <rFont val="Times New Roman"/>
        <charset val="134"/>
      </rPr>
      <t xml:space="preserve"> 22 </t>
    </r>
    <r>
      <rPr>
        <b/>
        <u/>
        <sz val="16"/>
        <color indexed="8"/>
        <rFont val="宋体"/>
        <charset val="134"/>
      </rPr>
      <t>级（</t>
    </r>
    <r>
      <rPr>
        <b/>
        <u/>
        <sz val="16"/>
        <color rgb="FF000000"/>
        <rFont val="宋体"/>
        <charset val="134"/>
      </rPr>
      <t>博士班</t>
    </r>
    <r>
      <rPr>
        <b/>
        <u/>
        <sz val="16"/>
        <color indexed="8"/>
        <rFont val="宋体"/>
        <charset val="134"/>
      </rPr>
      <t>）</t>
    </r>
    <r>
      <rPr>
        <b/>
        <sz val="16"/>
        <color indexed="8"/>
        <rFont val="宋体"/>
        <charset val="134"/>
      </rPr>
      <t>综合素质测评汇总表</t>
    </r>
  </si>
  <si>
    <r>
      <rPr>
        <b/>
        <sz val="11"/>
        <color rgb="FF000000"/>
        <rFont val="宋体"/>
        <charset val="134"/>
      </rPr>
      <t>序号</t>
    </r>
  </si>
  <si>
    <r>
      <rPr>
        <b/>
        <sz val="11"/>
        <color rgb="FF000000"/>
        <rFont val="宋体"/>
        <charset val="134"/>
      </rPr>
      <t>学号</t>
    </r>
  </si>
  <si>
    <r>
      <rPr>
        <b/>
        <sz val="11"/>
        <color rgb="FF000000"/>
        <rFont val="宋体"/>
        <charset val="134"/>
      </rPr>
      <t>专业</t>
    </r>
  </si>
  <si>
    <r>
      <rPr>
        <b/>
        <sz val="11"/>
        <color rgb="FF000000"/>
        <rFont val="宋体"/>
        <charset val="134"/>
      </rPr>
      <t>总分</t>
    </r>
  </si>
  <si>
    <r>
      <rPr>
        <b/>
        <sz val="11"/>
        <color rgb="FF000000"/>
        <rFont val="宋体"/>
        <charset val="134"/>
      </rPr>
      <t>专业名次</t>
    </r>
  </si>
  <si>
    <r>
      <rPr>
        <sz val="11"/>
        <color rgb="FF000000"/>
        <rFont val="宋体"/>
        <charset val="134"/>
      </rPr>
      <t>加减分原因</t>
    </r>
  </si>
  <si>
    <t>Z1</t>
  </si>
  <si>
    <r>
      <rPr>
        <sz val="11"/>
        <color rgb="FF000000"/>
        <rFont val="宋体"/>
        <charset val="134"/>
      </rPr>
      <t>加分原因</t>
    </r>
  </si>
  <si>
    <r>
      <rPr>
        <sz val="11"/>
        <color rgb="FF000000"/>
        <rFont val="宋体"/>
        <charset val="134"/>
      </rPr>
      <t>调整后</t>
    </r>
    <r>
      <rPr>
        <sz val="11"/>
        <color rgb="FF000000"/>
        <rFont val="Times New Roman"/>
        <charset val="134"/>
      </rPr>
      <t>Z2</t>
    </r>
  </si>
  <si>
    <r>
      <rPr>
        <sz val="11"/>
        <color indexed="8"/>
        <rFont val="Times New Roman"/>
        <charset val="134"/>
      </rPr>
      <t>Z=0.5Z1</t>
    </r>
    <r>
      <rPr>
        <sz val="11"/>
        <color indexed="8"/>
        <rFont val="宋体"/>
        <charset val="134"/>
      </rPr>
      <t>＋</t>
    </r>
    <r>
      <rPr>
        <sz val="11"/>
        <color indexed="8"/>
        <rFont val="Times New Roman"/>
        <charset val="134"/>
      </rPr>
      <t>0.4Z2+0.1Z3</t>
    </r>
  </si>
  <si>
    <r>
      <rPr>
        <sz val="11"/>
        <color theme="1"/>
        <rFont val="宋体"/>
        <charset val="134"/>
      </rPr>
      <t>胡超</t>
    </r>
  </si>
  <si>
    <r>
      <rPr>
        <sz val="11"/>
        <color theme="1"/>
        <rFont val="宋体"/>
        <charset val="134"/>
      </rPr>
      <t>农林经济管理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</si>
  <si>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主讲一次青山论坛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分；超额参加学术活动四次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</si>
  <si>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平均成绩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</si>
  <si>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二区（一作）；一篇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三区（一作）</t>
    </r>
  </si>
  <si>
    <r>
      <rPr>
        <sz val="11"/>
        <color theme="1"/>
        <rFont val="宋体"/>
        <charset val="134"/>
      </rPr>
      <t>余智涵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</si>
  <si>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主讲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次青山论坛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分；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超额参加学术活动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</si>
  <si>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Times New Roman"/>
        <charset val="134"/>
      </rPr>
      <t>1.SCI2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作</t>
    </r>
    <r>
      <rPr>
        <sz val="11"/>
        <color theme="1"/>
        <rFont val="Times New Roman"/>
        <charset val="134"/>
      </rPr>
      <t>300</t>
    </r>
    <r>
      <rPr>
        <sz val="11"/>
        <color theme="1"/>
        <rFont val="宋体"/>
        <charset val="134"/>
      </rPr>
      <t>分；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主持江苏省研究生科研创新计划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分；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江苏省研究生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双碳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管理学术创新论坛一等奖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分；</t>
    </r>
    <r>
      <rPr>
        <sz val="11"/>
        <color theme="1"/>
        <rFont val="Times New Roman"/>
        <charset val="134"/>
      </rPr>
      <t>4.</t>
    </r>
    <r>
      <rPr>
        <sz val="11"/>
        <color theme="1"/>
        <rFont val="宋体"/>
        <charset val="134"/>
      </rPr>
      <t>参加国内学术会议做口头报告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</si>
  <si>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团支书</t>
    </r>
  </si>
  <si>
    <r>
      <rPr>
        <sz val="11"/>
        <color theme="1"/>
        <rFont val="宋体"/>
        <charset val="134"/>
      </rPr>
      <t>权天舒</t>
    </r>
  </si>
  <si>
    <r>
      <rPr>
        <sz val="11"/>
        <color theme="1"/>
        <rFont val="宋体"/>
        <charset val="134"/>
      </rPr>
      <t>超额完成学术会议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</si>
  <si>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平时成绩</t>
    </r>
  </si>
  <si>
    <r>
      <rPr>
        <sz val="11"/>
        <color theme="1"/>
        <rFont val="Times New Roman"/>
        <charset val="134"/>
      </rPr>
      <t>1.ssci</t>
    </r>
    <r>
      <rPr>
        <sz val="11"/>
        <color theme="1"/>
        <rFont val="宋体"/>
        <charset val="134"/>
      </rPr>
      <t>三区一作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分；</t>
    </r>
    <r>
      <rPr>
        <sz val="11"/>
        <color theme="1"/>
        <rFont val="Times New Roman"/>
        <charset val="134"/>
      </rPr>
      <t>2.SCI</t>
    </r>
    <r>
      <rPr>
        <sz val="11"/>
        <color theme="1"/>
        <rFont val="宋体"/>
        <charset val="134"/>
      </rPr>
      <t>三区一作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</si>
  <si>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美丽中国行队员</t>
    </r>
  </si>
  <si>
    <r>
      <rPr>
        <sz val="11"/>
        <color theme="1"/>
        <rFont val="宋体"/>
        <charset val="134"/>
      </rPr>
      <t>李苏婉</t>
    </r>
  </si>
  <si>
    <r>
      <rPr>
        <sz val="11"/>
        <color theme="1"/>
        <rFont val="宋体"/>
        <charset val="134"/>
      </rPr>
      <t>超额完成学术会议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</si>
  <si>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二区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一作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</si>
  <si>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班长</t>
    </r>
  </si>
  <si>
    <r>
      <rPr>
        <sz val="11"/>
        <color theme="1"/>
        <rFont val="宋体"/>
        <charset val="134"/>
      </rPr>
      <t>刘辉</t>
    </r>
  </si>
  <si>
    <r>
      <rPr>
        <sz val="11"/>
        <color theme="1"/>
        <rFont val="宋体"/>
        <charset val="134"/>
      </rPr>
      <t>超额参加青山论坛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</si>
  <si>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二区（一作）</t>
    </r>
  </si>
  <si>
    <r>
      <rPr>
        <sz val="11"/>
        <color theme="1"/>
        <rFont val="宋体"/>
        <charset val="134"/>
      </rPr>
      <t>周丽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</si>
  <si>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超额完成学术会议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</si>
  <si>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三篇</t>
    </r>
    <r>
      <rPr>
        <sz val="11"/>
        <color theme="1"/>
        <rFont val="Times New Roman"/>
        <charset val="134"/>
      </rPr>
      <t>CSSCI</t>
    </r>
    <r>
      <rPr>
        <sz val="11"/>
        <color theme="1"/>
        <rFont val="宋体"/>
        <charset val="134"/>
      </rPr>
      <t>（二作）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国家级会议汇报（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</si>
  <si>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李会林</t>
    </r>
  </si>
  <si>
    <r>
      <rPr>
        <sz val="11"/>
        <color theme="1"/>
        <rFont val="宋体"/>
        <charset val="134"/>
      </rPr>
      <t>超额参加学术活动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</si>
  <si>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数模国赛二等奖（排名第三）；数模省赛三等奖（排名第三）</t>
    </r>
  </si>
  <si>
    <r>
      <rPr>
        <sz val="11"/>
        <color theme="1"/>
        <rFont val="宋体"/>
        <charset val="134"/>
      </rPr>
      <t>陈晓萱</t>
    </r>
  </si>
  <si>
    <r>
      <rPr>
        <sz val="11"/>
        <color theme="1"/>
        <rFont val="宋体"/>
        <charset val="134"/>
      </rPr>
      <t>超额参加青山论坛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分；中国民生问题调查（江苏）志愿者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分</t>
    </r>
  </si>
  <si>
    <r>
      <rPr>
        <sz val="11"/>
        <color theme="1"/>
        <rFont val="宋体"/>
        <charset val="134"/>
      </rPr>
      <t>耿林玲</t>
    </r>
  </si>
  <si>
    <r>
      <rPr>
        <sz val="11"/>
        <color theme="1"/>
        <rFont val="宋体"/>
        <charset val="134"/>
      </rPr>
      <t>超额完成学术会议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</si>
  <si>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马亚萍</t>
    </r>
  </si>
  <si>
    <r>
      <rPr>
        <sz val="11"/>
        <color theme="1"/>
        <rFont val="宋体"/>
        <charset val="134"/>
      </rPr>
      <t>宿舍违规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学术活动</t>
    </r>
  </si>
  <si>
    <r>
      <rPr>
        <b/>
        <sz val="16"/>
        <rFont val="宋体"/>
        <charset val="134"/>
      </rPr>
      <t>经济管理学院</t>
    </r>
    <r>
      <rPr>
        <b/>
        <sz val="16"/>
        <rFont val="Times New Roman"/>
        <charset val="134"/>
      </rPr>
      <t>2022-2023</t>
    </r>
    <r>
      <rPr>
        <b/>
        <sz val="16"/>
        <rFont val="宋体"/>
        <charset val="134"/>
      </rPr>
      <t>学年</t>
    </r>
    <r>
      <rPr>
        <b/>
        <u/>
        <sz val="16"/>
        <rFont val="Times New Roman"/>
        <charset val="134"/>
      </rPr>
      <t>21</t>
    </r>
    <r>
      <rPr>
        <b/>
        <u/>
        <sz val="16"/>
        <rFont val="宋体"/>
        <charset val="134"/>
      </rPr>
      <t>科硕（</t>
    </r>
    <r>
      <rPr>
        <b/>
        <u/>
        <sz val="16"/>
        <rFont val="Times New Roman"/>
        <charset val="134"/>
      </rPr>
      <t>3210501</t>
    </r>
    <r>
      <rPr>
        <b/>
        <u/>
        <sz val="16"/>
        <rFont val="宋体"/>
        <charset val="134"/>
      </rPr>
      <t>班）</t>
    </r>
    <r>
      <rPr>
        <b/>
        <sz val="16"/>
        <rFont val="宋体"/>
        <charset val="134"/>
      </rPr>
      <t>综合素质测评汇总表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</si>
  <si>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</si>
  <si>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姓</t>
    </r>
    <r>
      <rPr>
        <b/>
        <sz val="11"/>
        <rFont val="Times New Roman"/>
        <charset val="134"/>
      </rPr>
      <t> </t>
    </r>
    <r>
      <rPr>
        <b/>
        <sz val="11"/>
        <rFont val="宋体"/>
        <charset val="134"/>
      </rPr>
      <t>名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</si>
  <si>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</si>
  <si>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专业</t>
    </r>
  </si>
  <si>
    <r>
      <rPr>
        <b/>
        <sz val="11"/>
        <rFont val="宋体"/>
        <charset val="134"/>
      </rPr>
      <t>德育分（</t>
    </r>
    <r>
      <rPr>
        <b/>
        <sz val="11"/>
        <rFont val="Times New Roman"/>
        <charset val="134"/>
      </rPr>
      <t>D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</si>
  <si>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智育分（</t>
    </r>
    <r>
      <rPr>
        <b/>
        <sz val="11"/>
        <rFont val="Times New Roman"/>
        <charset val="134"/>
      </rPr>
      <t>Z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</si>
  <si>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职务分（</t>
    </r>
    <r>
      <rPr>
        <b/>
        <sz val="11"/>
        <rFont val="Times New Roman"/>
        <charset val="134"/>
      </rPr>
      <t>J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</si>
  <si>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总分</t>
    </r>
  </si>
  <si>
    <r>
      <rPr>
        <b/>
        <sz val="11"/>
        <rFont val="宋体"/>
        <charset val="134"/>
      </rPr>
      <t>专业名次</t>
    </r>
  </si>
  <si>
    <r>
      <rPr>
        <b/>
        <sz val="11"/>
        <rFont val="宋体"/>
        <charset val="134"/>
      </rPr>
      <t>班级
排名</t>
    </r>
  </si>
  <si>
    <r>
      <rPr>
        <sz val="11"/>
        <rFont val="宋体"/>
        <charset val="134"/>
      </rPr>
      <t>加减分原因</t>
    </r>
  </si>
  <si>
    <r>
      <rPr>
        <sz val="11"/>
        <rFont val="宋体"/>
        <charset val="134"/>
      </rPr>
      <t>调整后</t>
    </r>
    <r>
      <rPr>
        <sz val="11"/>
        <rFont val="Times New Roman"/>
        <charset val="134"/>
      </rPr>
      <t>Z2</t>
    </r>
  </si>
  <si>
    <r>
      <rPr>
        <sz val="11"/>
        <rFont val="宋体"/>
        <charset val="134"/>
      </rPr>
      <t>加分原因</t>
    </r>
  </si>
  <si>
    <r>
      <rPr>
        <sz val="11"/>
        <rFont val="宋体"/>
        <charset val="134"/>
      </rPr>
      <t>王红姝</t>
    </r>
  </si>
  <si>
    <r>
      <rPr>
        <sz val="11"/>
        <rFont val="宋体"/>
        <charset val="134"/>
      </rPr>
      <t>应用经济学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</si>
  <si>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+2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</si>
  <si>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D</t>
    </r>
    <r>
      <rPr>
        <sz val="11"/>
        <rFont val="宋体"/>
        <charset val="134"/>
      </rPr>
      <t>类二作（</t>
    </r>
    <r>
      <rPr>
        <sz val="11"/>
        <rFont val="Times New Roman"/>
        <charset val="134"/>
      </rPr>
      <t>+160</t>
    </r>
    <r>
      <rPr>
        <sz val="11"/>
        <rFont val="宋体"/>
        <charset val="134"/>
      </rPr>
      <t>）、论文摘要被会议收录（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scd</t>
    </r>
    <r>
      <rPr>
        <sz val="11"/>
        <rFont val="宋体"/>
        <charset val="134"/>
      </rPr>
      <t>二作（</t>
    </r>
    <r>
      <rPr>
        <sz val="11"/>
        <rFont val="Times New Roman"/>
        <charset val="134"/>
      </rPr>
      <t>+16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</si>
  <si>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无</t>
    </r>
  </si>
  <si>
    <r>
      <rPr>
        <sz val="11"/>
        <rFont val="宋体"/>
        <charset val="134"/>
      </rPr>
      <t>荀晨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</si>
  <si>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+28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</si>
  <si>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E</t>
    </r>
    <r>
      <rPr>
        <sz val="11"/>
        <rFont val="宋体"/>
        <charset val="134"/>
      </rPr>
      <t>类二作（</t>
    </r>
    <r>
      <rPr>
        <sz val="11"/>
        <rFont val="Times New Roman"/>
        <charset val="134"/>
      </rPr>
      <t>+80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</si>
  <si>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年全国大学生英语竞赛二等奖（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年江苏省金融学类（含保险）研究生教学案例大赛一等奖（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</si>
  <si>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美丽中国行队员（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）、院研会文秘部干事（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</si>
  <si>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尤好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</si>
  <si>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+4</t>
    </r>
    <r>
      <rPr>
        <sz val="11"/>
        <rFont val="宋体"/>
        <charset val="134"/>
      </rPr>
      <t>）</t>
    </r>
  </si>
  <si>
    <r>
      <rPr>
        <sz val="12"/>
        <rFont val="宋体"/>
        <charset val="134"/>
      </rPr>
      <t>江苏省研究生科研创新计划（</t>
    </r>
    <r>
      <rPr>
        <sz val="12"/>
        <rFont val="Times New Roman"/>
        <charset val="134"/>
      </rPr>
      <t>+30</t>
    </r>
    <r>
      <rPr>
        <sz val="12"/>
        <rFont val="宋体"/>
        <charset val="134"/>
      </rPr>
      <t>）</t>
    </r>
  </si>
  <si>
    <r>
      <rPr>
        <sz val="11"/>
        <rFont val="宋体"/>
        <charset val="134"/>
      </rPr>
      <t>王豫蒙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</si>
  <si>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+8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</si>
  <si>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李思怡</t>
    </r>
  </si>
  <si>
    <r>
      <rPr>
        <sz val="11"/>
        <rFont val="宋体"/>
        <charset val="134"/>
      </rPr>
      <t>倪轶坤</t>
    </r>
  </si>
  <si>
    <r>
      <rPr>
        <sz val="11"/>
        <rFont val="宋体"/>
        <charset val="134"/>
      </rPr>
      <t>管理科学与工程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</si>
  <si>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+12</t>
    </r>
    <r>
      <rPr>
        <sz val="11"/>
        <rFont val="宋体"/>
        <charset val="134"/>
      </rPr>
      <t>）、优秀共产党员（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）、优秀学生干部（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</si>
  <si>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C</t>
    </r>
    <r>
      <rPr>
        <sz val="11"/>
        <rFont val="宋体"/>
        <charset val="134"/>
      </rPr>
      <t>类一作（</t>
    </r>
    <r>
      <rPr>
        <sz val="11"/>
        <rFont val="Times New Roman"/>
        <charset val="134"/>
      </rPr>
      <t>+300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</si>
  <si>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大英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类二等奖（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</si>
  <si>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美丽中国行队员（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）、团支书（</t>
    </r>
    <r>
      <rPr>
        <sz val="11"/>
        <rFont val="Times New Roman"/>
        <charset val="134"/>
      </rPr>
      <t>+70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</si>
  <si>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刘记元</t>
    </r>
  </si>
  <si>
    <r>
      <rPr>
        <sz val="11"/>
        <rFont val="Times New Roman"/>
        <charset val="134"/>
      </rPr>
      <t>SCI</t>
    </r>
    <r>
      <rPr>
        <sz val="11"/>
        <rFont val="宋体"/>
        <charset val="134"/>
      </rPr>
      <t>二区二作（</t>
    </r>
    <r>
      <rPr>
        <sz val="11"/>
        <rFont val="Times New Roman"/>
        <charset val="134"/>
      </rPr>
      <t>+240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</si>
  <si>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吴尽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</si>
  <si>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+14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</si>
  <si>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SCD</t>
    </r>
    <r>
      <rPr>
        <sz val="11"/>
        <rFont val="宋体"/>
        <charset val="134"/>
      </rPr>
      <t>学术论文（</t>
    </r>
    <r>
      <rPr>
        <sz val="11"/>
        <rFont val="Times New Roman"/>
        <charset val="134"/>
      </rPr>
      <t>+16</t>
    </r>
    <r>
      <rPr>
        <sz val="11"/>
        <rFont val="宋体"/>
        <charset val="134"/>
      </rPr>
      <t>）、科研创新计划（</t>
    </r>
    <r>
      <rPr>
        <sz val="11"/>
        <rFont val="Times New Roman"/>
        <charset val="134"/>
      </rPr>
      <t>+30</t>
    </r>
    <r>
      <rPr>
        <sz val="11"/>
        <rFont val="宋体"/>
        <charset val="134"/>
      </rPr>
      <t>）、会议论文汇报（</t>
    </r>
    <r>
      <rPr>
        <sz val="11"/>
        <rFont val="Times New Roman"/>
        <charset val="134"/>
      </rPr>
      <t>+15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</si>
  <si>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邵鋆帆</t>
    </r>
  </si>
  <si>
    <r>
      <rPr>
        <sz val="11"/>
        <rFont val="宋体"/>
        <charset val="134"/>
      </rPr>
      <t>江苏省研究生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双碳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管理学术创新论坛三等奖（</t>
    </r>
    <r>
      <rPr>
        <sz val="11"/>
        <rFont val="Times New Roman"/>
        <charset val="134"/>
      </rPr>
      <t>+8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</si>
  <si>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王亮</t>
    </r>
  </si>
  <si>
    <r>
      <rPr>
        <sz val="11"/>
        <rFont val="宋体"/>
        <charset val="134"/>
      </rPr>
      <t>团支部宣传委员（</t>
    </r>
    <r>
      <rPr>
        <sz val="11"/>
        <rFont val="Times New Roman"/>
        <charset val="134"/>
      </rPr>
      <t>+30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</si>
  <si>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余圆圆</t>
    </r>
  </si>
  <si>
    <r>
      <rPr>
        <sz val="11"/>
        <rFont val="宋体"/>
        <charset val="134"/>
      </rPr>
      <t>美丽中国行队长（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</si>
  <si>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龙诗琪</t>
    </r>
  </si>
  <si>
    <r>
      <rPr>
        <sz val="11"/>
        <rFont val="宋体"/>
        <charset val="134"/>
      </rPr>
      <t>美丽中国行队员（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</si>
  <si>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周韵文</t>
    </r>
  </si>
  <si>
    <r>
      <rPr>
        <sz val="11"/>
        <rFont val="宋体"/>
        <charset val="134"/>
      </rPr>
      <t>刘倩</t>
    </r>
  </si>
  <si>
    <r>
      <rPr>
        <sz val="11"/>
        <rFont val="宋体"/>
        <charset val="134"/>
      </rPr>
      <t>企业管理</t>
    </r>
  </si>
  <si>
    <r>
      <rPr>
        <sz val="11"/>
        <rFont val="Times New Roman"/>
        <charset val="134"/>
      </rPr>
      <t>SCI</t>
    </r>
    <r>
      <rPr>
        <sz val="11"/>
        <rFont val="宋体"/>
        <charset val="134"/>
      </rPr>
      <t>二区论文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篇（</t>
    </r>
    <r>
      <rPr>
        <sz val="11"/>
        <rFont val="Times New Roman"/>
        <charset val="134"/>
      </rPr>
      <t>forests</t>
    </r>
    <r>
      <rPr>
        <sz val="11"/>
        <rFont val="宋体"/>
        <charset val="134"/>
      </rPr>
      <t>，一作）（</t>
    </r>
    <r>
      <rPr>
        <sz val="11"/>
        <rFont val="Times New Roman"/>
        <charset val="134"/>
      </rPr>
      <t>+300</t>
    </r>
    <r>
      <rPr>
        <sz val="11"/>
        <rFont val="宋体"/>
        <charset val="134"/>
      </rPr>
      <t>）、论文摘要被国家级会议收录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）、国家级会议上做口头报告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+15</t>
    </r>
    <r>
      <rPr>
        <sz val="11"/>
        <rFont val="宋体"/>
        <charset val="134"/>
      </rPr>
      <t>）、获会议优秀论文二等奖（</t>
    </r>
    <r>
      <rPr>
        <sz val="11"/>
        <rFont val="Times New Roman"/>
        <charset val="134"/>
      </rPr>
      <t>+0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</si>
  <si>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秦伟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</si>
  <si>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+24</t>
    </r>
    <r>
      <rPr>
        <sz val="11"/>
        <rFont val="宋体"/>
        <charset val="134"/>
      </rPr>
      <t>）、主讲水杉学术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</si>
  <si>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SCI</t>
    </r>
    <r>
      <rPr>
        <sz val="11"/>
        <rFont val="宋体"/>
        <charset val="134"/>
      </rPr>
      <t>三区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篇（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作）（</t>
    </r>
    <r>
      <rPr>
        <sz val="11"/>
        <rFont val="Times New Roman"/>
        <charset val="134"/>
      </rPr>
      <t>+200</t>
    </r>
    <r>
      <rPr>
        <sz val="11"/>
        <rFont val="宋体"/>
        <charset val="134"/>
      </rPr>
      <t>）、南京林业大学人文社科版</t>
    </r>
    <r>
      <rPr>
        <sz val="11"/>
        <rFont val="Times New Roman"/>
        <charset val="134"/>
      </rPr>
      <t>SCD1</t>
    </r>
    <r>
      <rPr>
        <sz val="11"/>
        <rFont val="宋体"/>
        <charset val="134"/>
      </rPr>
      <t>篇（导师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作，学生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作）（</t>
    </r>
    <r>
      <rPr>
        <sz val="11"/>
        <rFont val="Times New Roman"/>
        <charset val="134"/>
      </rPr>
      <t>+16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</si>
  <si>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研究生数学建模国赛三等奖（</t>
    </r>
    <r>
      <rPr>
        <sz val="11"/>
        <rFont val="Times New Roman"/>
        <charset val="134"/>
      </rPr>
      <t>1/3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研究生数学建模省赛三等奖（</t>
    </r>
    <r>
      <rPr>
        <sz val="11"/>
        <rFont val="Times New Roman"/>
        <charset val="134"/>
      </rPr>
      <t>1/3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</si>
  <si>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院研究生会副主席（</t>
    </r>
    <r>
      <rPr>
        <sz val="11"/>
        <rFont val="Times New Roman"/>
        <charset val="134"/>
      </rPr>
      <t>+80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</si>
  <si>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曾梅玲</t>
    </r>
  </si>
  <si>
    <r>
      <rPr>
        <sz val="11"/>
        <rFont val="宋体"/>
        <charset val="134"/>
      </rPr>
      <t>超额完成学术活动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+2</t>
    </r>
    <r>
      <rPr>
        <sz val="11"/>
        <rFont val="宋体"/>
        <charset val="134"/>
      </rPr>
      <t>）、主讲学术沙龙一次（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</si>
  <si>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发表一篇</t>
    </r>
    <r>
      <rPr>
        <sz val="11"/>
        <rFont val="Times New Roman"/>
        <charset val="134"/>
      </rPr>
      <t>SCI</t>
    </r>
    <r>
      <rPr>
        <sz val="11"/>
        <rFont val="宋体"/>
        <charset val="134"/>
      </rPr>
      <t>三区（</t>
    </r>
    <r>
      <rPr>
        <sz val="11"/>
        <rFont val="Times New Roman"/>
        <charset val="134"/>
      </rPr>
      <t>plos one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+200</t>
    </r>
    <r>
      <rPr>
        <sz val="11"/>
        <rFont val="宋体"/>
        <charset val="134"/>
      </rPr>
      <t>）、一篇</t>
    </r>
    <r>
      <rPr>
        <sz val="11"/>
        <rFont val="Times New Roman"/>
        <charset val="134"/>
      </rPr>
      <t>CSCD</t>
    </r>
    <r>
      <rPr>
        <sz val="11"/>
        <rFont val="宋体"/>
        <charset val="134"/>
      </rPr>
      <t>扩展（中国生态旅游</t>
    </r>
    <r>
      <rPr>
        <sz val="11"/>
        <rFont val="Times New Roman"/>
        <charset val="134"/>
      </rPr>
      <t xml:space="preserve"> 2023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月刊）（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）、一篇</t>
    </r>
    <r>
      <rPr>
        <sz val="11"/>
        <rFont val="Times New Roman"/>
        <charset val="134"/>
      </rPr>
      <t>SCD</t>
    </r>
    <r>
      <rPr>
        <sz val="11"/>
        <rFont val="宋体"/>
        <charset val="134"/>
      </rPr>
      <t>（中国林业经济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</si>
  <si>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年国家级数学建模三等奖（排名第三）（</t>
    </r>
    <r>
      <rPr>
        <sz val="11"/>
        <rFont val="Times New Roman"/>
        <charset val="134"/>
      </rPr>
      <t>+13.34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年省级数学建模三等奖（排名第二）（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</si>
  <si>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叶晨晨</t>
    </r>
  </si>
  <si>
    <r>
      <rPr>
        <sz val="11"/>
        <rFont val="Times New Roman"/>
        <charset val="134"/>
      </rPr>
      <t>A&amp;HCI</t>
    </r>
    <r>
      <rPr>
        <sz val="11"/>
        <rFont val="宋体"/>
        <charset val="134"/>
      </rPr>
      <t>，已见刊，二作（导师一作）（</t>
    </r>
    <r>
      <rPr>
        <sz val="11"/>
        <rFont val="Times New Roman"/>
        <charset val="134"/>
      </rPr>
      <t>+1600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</si>
  <si>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数学建模竞赛国赛三等奖（排名第三）（</t>
    </r>
    <r>
      <rPr>
        <sz val="11"/>
        <rFont val="Times New Roman"/>
        <charset val="134"/>
      </rPr>
      <t>+13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</si>
  <si>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张正齐</t>
    </r>
  </si>
  <si>
    <r>
      <rPr>
        <sz val="11"/>
        <rFont val="宋体"/>
        <charset val="134"/>
      </rPr>
      <t>一作发表</t>
    </r>
    <r>
      <rPr>
        <sz val="11"/>
        <rFont val="Times New Roman"/>
        <charset val="134"/>
      </rPr>
      <t>SCD</t>
    </r>
    <r>
      <rPr>
        <sz val="11"/>
        <rFont val="宋体"/>
        <charset val="134"/>
      </rPr>
      <t>论文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篇（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</si>
  <si>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杨倩</t>
    </r>
  </si>
  <si>
    <r>
      <rPr>
        <sz val="11"/>
        <rFont val="宋体"/>
        <charset val="134"/>
      </rPr>
      <t>党支部宣传委员（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）、美丽中国行队员（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</si>
  <si>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侯路遥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</si>
  <si>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+16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</si>
  <si>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成歆怡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</si>
  <si>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+6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</si>
  <si>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李悦</t>
    </r>
  </si>
  <si>
    <r>
      <rPr>
        <sz val="11"/>
        <rFont val="宋体"/>
        <charset val="134"/>
      </rPr>
      <t>周从屹</t>
    </r>
  </si>
  <si>
    <r>
      <rPr>
        <sz val="11"/>
        <rFont val="宋体"/>
        <charset val="134"/>
      </rPr>
      <t>农林经济管理</t>
    </r>
  </si>
  <si>
    <r>
      <rPr>
        <sz val="11"/>
        <rFont val="宋体"/>
        <charset val="134"/>
      </rPr>
      <t>本人二作，导师一作发表</t>
    </r>
    <r>
      <rPr>
        <sz val="11"/>
        <rFont val="Times New Roman"/>
        <charset val="134"/>
      </rPr>
      <t>SCI</t>
    </r>
    <r>
      <rPr>
        <sz val="11"/>
        <rFont val="宋体"/>
        <charset val="134"/>
      </rPr>
      <t>二区论文（</t>
    </r>
    <r>
      <rPr>
        <sz val="11"/>
        <rFont val="Times New Roman"/>
        <charset val="134"/>
      </rPr>
      <t>+240</t>
    </r>
    <r>
      <rPr>
        <sz val="11"/>
        <rFont val="宋体"/>
        <charset val="134"/>
      </rPr>
      <t>）；两次国家级会议口头汇报（</t>
    </r>
    <r>
      <rPr>
        <sz val="11"/>
        <rFont val="Times New Roman"/>
        <charset val="134"/>
      </rPr>
      <t>+30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</si>
  <si>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花屿晨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</si>
  <si>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次志愿活动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多一次学术讲座</t>
    </r>
  </si>
  <si>
    <r>
      <rPr>
        <sz val="11"/>
        <rFont val="Times New Roman"/>
        <charset val="134"/>
      </rPr>
      <t>SCI</t>
    </r>
    <r>
      <rPr>
        <sz val="11"/>
        <rFont val="宋体"/>
        <charset val="134"/>
      </rPr>
      <t>二区论文二作（</t>
    </r>
    <r>
      <rPr>
        <sz val="11"/>
        <rFont val="Times New Roman"/>
        <charset val="134"/>
      </rPr>
      <t>+240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</si>
  <si>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厚轶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</si>
  <si>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</si>
  <si>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第一作者发表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区论文一篇（</t>
    </r>
    <r>
      <rPr>
        <sz val="11"/>
        <rFont val="Times New Roman"/>
        <charset val="134"/>
      </rPr>
      <t>+200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</si>
  <si>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班级任职组织委员（</t>
    </r>
    <r>
      <rPr>
        <sz val="11"/>
        <rFont val="Times New Roman"/>
        <charset val="134"/>
      </rPr>
      <t>+40)</t>
    </r>
    <r>
      <rPr>
        <sz val="11"/>
        <rFont val="宋体"/>
        <charset val="134"/>
      </rPr>
      <t>、美丽中国行队长（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</si>
  <si>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李靖</t>
    </r>
  </si>
  <si>
    <r>
      <rPr>
        <sz val="11"/>
        <rFont val="宋体"/>
        <charset val="134"/>
      </rPr>
      <t>一篇</t>
    </r>
    <r>
      <rPr>
        <sz val="11"/>
        <rFont val="Times New Roman"/>
        <charset val="134"/>
      </rPr>
      <t>SCI</t>
    </r>
    <r>
      <rPr>
        <sz val="11"/>
        <rFont val="宋体"/>
        <charset val="134"/>
      </rPr>
      <t>三区（二作，导师一作）（</t>
    </r>
    <r>
      <rPr>
        <sz val="11"/>
        <rFont val="Times New Roman"/>
        <charset val="134"/>
      </rPr>
      <t>+160</t>
    </r>
    <r>
      <rPr>
        <sz val="11"/>
        <rFont val="宋体"/>
        <charset val="134"/>
      </rPr>
      <t>）、一篇北核与</t>
    </r>
    <r>
      <rPr>
        <sz val="11"/>
        <rFont val="Times New Roman"/>
        <charset val="134"/>
      </rPr>
      <t>SCD</t>
    </r>
    <r>
      <rPr>
        <sz val="11"/>
        <rFont val="宋体"/>
        <charset val="134"/>
      </rPr>
      <t>共同收录论文（二作，导师一作）（</t>
    </r>
    <r>
      <rPr>
        <sz val="11"/>
        <rFont val="Times New Roman"/>
        <charset val="134"/>
      </rPr>
      <t>+32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</si>
  <si>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储安婷</t>
    </r>
  </si>
  <si>
    <r>
      <rPr>
        <sz val="11"/>
        <rFont val="宋体"/>
        <charset val="134"/>
      </rPr>
      <t>发表一篇</t>
    </r>
    <r>
      <rPr>
        <sz val="11"/>
        <rFont val="Times New Roman"/>
        <charset val="134"/>
      </rPr>
      <t>CSCD</t>
    </r>
    <r>
      <rPr>
        <sz val="11"/>
        <rFont val="宋体"/>
        <charset val="134"/>
      </rPr>
      <t>和</t>
    </r>
    <r>
      <rPr>
        <sz val="11"/>
        <rFont val="Times New Roman"/>
        <charset val="134"/>
      </rPr>
      <t>SCD</t>
    </r>
    <r>
      <rPr>
        <sz val="11"/>
        <rFont val="宋体"/>
        <charset val="134"/>
      </rPr>
      <t>共同收录论文（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）、江苏省研究生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双碳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管理学术创新论坛三等奖（</t>
    </r>
    <r>
      <rPr>
        <sz val="11"/>
        <rFont val="Times New Roman"/>
        <charset val="134"/>
      </rPr>
      <t>+8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</si>
  <si>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副团支部书记（</t>
    </r>
    <r>
      <rPr>
        <sz val="11"/>
        <rFont val="Times New Roman"/>
        <charset val="134"/>
      </rPr>
      <t>+40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</si>
  <si>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侯云洁</t>
    </r>
  </si>
  <si>
    <r>
      <rPr>
        <sz val="11"/>
        <rFont val="宋体"/>
        <charset val="134"/>
      </rPr>
      <t>主讲学术沙龙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）、优秀共产党员（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）、校外志愿活动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</si>
  <si>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国家级会议口头报告（</t>
    </r>
    <r>
      <rPr>
        <sz val="11"/>
        <rFont val="Times New Roman"/>
        <charset val="134"/>
      </rPr>
      <t>+15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</si>
  <si>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顾佳玮</t>
    </r>
  </si>
  <si>
    <r>
      <rPr>
        <sz val="11"/>
        <rFont val="宋体"/>
        <charset val="134"/>
      </rPr>
      <t>江苏省研究生科研创新计划（</t>
    </r>
    <r>
      <rPr>
        <sz val="11"/>
        <rFont val="Times New Roman"/>
        <charset val="134"/>
      </rPr>
      <t>+30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</si>
  <si>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王佳慧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</si>
  <si>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+18</t>
    </r>
    <r>
      <rPr>
        <sz val="11"/>
        <rFont val="宋体"/>
        <charset val="134"/>
      </rPr>
      <t>）、校内外志愿服务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</si>
  <si>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SCD</t>
    </r>
    <r>
      <rPr>
        <sz val="11"/>
        <rFont val="宋体"/>
        <charset val="134"/>
      </rPr>
      <t>论文见刊第一作者（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</si>
  <si>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团支部组织委员（</t>
    </r>
    <r>
      <rPr>
        <sz val="11"/>
        <rFont val="Times New Roman"/>
        <charset val="134"/>
      </rPr>
      <t>+30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美丽中国行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成员（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</si>
  <si>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覃棹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</si>
  <si>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+8</t>
    </r>
    <r>
      <rPr>
        <sz val="11"/>
        <rFont val="宋体"/>
        <charset val="134"/>
      </rPr>
      <t>）、第三届江苏发展大会优秀志愿者（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）、江苏省优秀共青团员（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省赛志愿服务（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）、江苏省学生联合会第十一次代表大会志愿服务（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）、院优秀共产党员（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</si>
  <si>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第九届江苏省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+”</t>
    </r>
    <r>
      <rPr>
        <sz val="11"/>
        <rFont val="宋体"/>
        <charset val="134"/>
      </rPr>
      <t>创新创业大赛红旅赛道一等奖（排名第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+13.3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</si>
  <si>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江苏省学生联合会驻会执行主席（</t>
    </r>
    <r>
      <rPr>
        <sz val="11"/>
        <rFont val="Times New Roman"/>
        <charset val="134"/>
      </rPr>
      <t>+100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</si>
  <si>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卑燕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</si>
  <si>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+12</t>
    </r>
    <r>
      <rPr>
        <sz val="11"/>
        <rFont val="宋体"/>
        <charset val="134"/>
      </rPr>
      <t>）、主讲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次学术沙龙（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）、优秀共产党员（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）、优秀学生干部（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）、优秀团干部（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</si>
  <si>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华东七省市造纸学术年会（省级会议）论文被会议全文收录（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</si>
  <si>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大学生英语竞赛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类二等奖（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</si>
  <si>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农林经济社团副部长（</t>
    </r>
    <r>
      <rPr>
        <sz val="11"/>
        <rFont val="Times New Roman"/>
        <charset val="134"/>
      </rPr>
      <t>+58</t>
    </r>
    <r>
      <rPr>
        <sz val="11"/>
        <rFont val="宋体"/>
        <charset val="134"/>
      </rPr>
      <t>）、院研究生会文秘部部长（</t>
    </r>
    <r>
      <rPr>
        <sz val="11"/>
        <rFont val="Times New Roman"/>
        <charset val="134"/>
      </rPr>
      <t>+60</t>
    </r>
    <r>
      <rPr>
        <sz val="11"/>
        <rFont val="宋体"/>
        <charset val="134"/>
      </rPr>
      <t>）、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科硕副班长（</t>
    </r>
    <r>
      <rPr>
        <sz val="11"/>
        <rFont val="Times New Roman"/>
        <charset val="134"/>
      </rPr>
      <t>+50</t>
    </r>
    <r>
      <rPr>
        <sz val="11"/>
        <rFont val="宋体"/>
        <charset val="134"/>
      </rPr>
      <t>），取高</t>
    </r>
  </si>
  <si>
    <r>
      <rPr>
        <sz val="11"/>
        <rFont val="宋体"/>
        <charset val="134"/>
      </rPr>
      <t>吴家治</t>
    </r>
  </si>
  <si>
    <r>
      <rPr>
        <sz val="11"/>
        <rFont val="宋体"/>
        <charset val="134"/>
      </rPr>
      <t>发表中国林业经济论文一篇（</t>
    </r>
    <r>
      <rPr>
        <sz val="11"/>
        <rFont val="Times New Roman"/>
        <charset val="134"/>
      </rPr>
      <t>+20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</si>
  <si>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数学建模省赛三等奖排名三（</t>
    </r>
    <r>
      <rPr>
        <sz val="11"/>
        <rFont val="Times New Roman"/>
        <charset val="134"/>
      </rPr>
      <t>+20/3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</si>
  <si>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包驰坤</t>
    </r>
  </si>
  <si>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次（</t>
    </r>
    <r>
      <rPr>
        <sz val="11"/>
        <rFont val="Times New Roman"/>
        <charset val="134"/>
      </rPr>
      <t>+4</t>
    </r>
    <r>
      <rPr>
        <sz val="11"/>
        <rFont val="宋体"/>
        <charset val="134"/>
      </rPr>
      <t>）、先进党务工作者（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）、优秀党员（</t>
    </r>
    <r>
      <rPr>
        <sz val="11"/>
        <rFont val="Times New Roman"/>
        <charset val="134"/>
      </rPr>
      <t>+10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</si>
  <si>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党支部书记（</t>
    </r>
    <r>
      <rPr>
        <sz val="11"/>
        <rFont val="Times New Roman"/>
        <charset val="134"/>
      </rPr>
      <t>+70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</si>
  <si>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陈梨</t>
    </r>
  </si>
  <si>
    <r>
      <rPr>
        <sz val="11"/>
        <rFont val="宋体"/>
        <charset val="134"/>
      </rPr>
      <t>论文《农民合作社促进了农村公共事务参与吗》被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第四届乡村振兴与新型城镇化工作坊会议收录（</t>
    </r>
    <r>
      <rPr>
        <sz val="11"/>
        <rFont val="Times New Roman"/>
        <charset val="134"/>
      </rPr>
      <t>+5</t>
    </r>
    <r>
      <rPr>
        <sz val="11"/>
        <rFont val="宋体"/>
        <charset val="134"/>
      </rPr>
      <t>）</t>
    </r>
  </si>
  <si>
    <r>
      <rPr>
        <b/>
        <sz val="16"/>
        <color rgb="FF000000"/>
        <rFont val="宋体"/>
        <charset val="134"/>
      </rPr>
      <t>经济管理学院</t>
    </r>
    <r>
      <rPr>
        <b/>
        <sz val="16"/>
        <color rgb="FF000000"/>
        <rFont val="Times New Roman"/>
        <charset val="134"/>
      </rPr>
      <t>2022-2023</t>
    </r>
    <r>
      <rPr>
        <b/>
        <sz val="16"/>
        <color rgb="FF000000"/>
        <rFont val="宋体"/>
        <charset val="134"/>
      </rPr>
      <t>学年</t>
    </r>
    <r>
      <rPr>
        <b/>
        <u/>
        <sz val="16"/>
        <color indexed="8"/>
        <rFont val="Times New Roman"/>
        <charset val="134"/>
      </rPr>
      <t>21</t>
    </r>
    <r>
      <rPr>
        <b/>
        <u/>
        <sz val="16"/>
        <color indexed="8"/>
        <rFont val="宋体"/>
        <charset val="134"/>
      </rPr>
      <t>级（会计专硕</t>
    </r>
    <r>
      <rPr>
        <b/>
        <u/>
        <sz val="16"/>
        <color indexed="8"/>
        <rFont val="Times New Roman"/>
        <charset val="134"/>
      </rPr>
      <t xml:space="preserve"> </t>
    </r>
    <r>
      <rPr>
        <b/>
        <u/>
        <sz val="16"/>
        <color indexed="8"/>
        <rFont val="宋体"/>
        <charset val="134"/>
      </rPr>
      <t>）</t>
    </r>
    <r>
      <rPr>
        <b/>
        <sz val="16"/>
        <color indexed="8"/>
        <rFont val="宋体"/>
        <charset val="134"/>
      </rPr>
      <t>综合素质测评汇总表</t>
    </r>
  </si>
  <si>
    <r>
      <rPr>
        <sz val="11"/>
        <color rgb="FF000000"/>
        <rFont val="宋体"/>
        <charset val="134"/>
      </rPr>
      <t>调整后</t>
    </r>
    <r>
      <rPr>
        <sz val="11"/>
        <color rgb="FF000000"/>
        <rFont val="Times New Roman"/>
        <charset val="134"/>
      </rPr>
      <t>Z2</t>
    </r>
  </si>
  <si>
    <r>
      <rPr>
        <sz val="11"/>
        <color rgb="FF000000"/>
        <rFont val="Times New Roman"/>
        <charset val="134"/>
      </rPr>
      <t>Z3</t>
    </r>
    <r>
      <rPr>
        <sz val="11"/>
        <color rgb="FF000000"/>
        <rFont val="宋体"/>
        <charset val="134"/>
      </rPr>
      <t>加权后</t>
    </r>
  </si>
  <si>
    <r>
      <rPr>
        <sz val="11"/>
        <color rgb="FF000000"/>
        <rFont val="宋体"/>
        <charset val="134"/>
      </rPr>
      <t>于金月</t>
    </r>
  </si>
  <si>
    <r>
      <rPr>
        <sz val="11"/>
        <color rgb="FF000000"/>
        <rFont val="宋体"/>
        <charset val="134"/>
      </rPr>
      <t>会计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</si>
  <si>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暑期社会实践先进个人（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院级优秀团员（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</si>
  <si>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SSCI</t>
    </r>
    <r>
      <rPr>
        <sz val="11"/>
        <color rgb="FF000000"/>
        <rFont val="宋体"/>
        <charset val="134"/>
      </rPr>
      <t>三区（</t>
    </r>
    <r>
      <rPr>
        <sz val="11"/>
        <color rgb="FF000000"/>
        <rFont val="Times New Roman"/>
        <charset val="134"/>
      </rPr>
      <t>200*0.8</t>
    </r>
    <r>
      <rPr>
        <sz val="11"/>
        <color rgb="FF000000"/>
        <rFont val="宋体"/>
        <charset val="134"/>
      </rPr>
      <t>导师一作）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江苏省研究生实践创新计划项目（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</si>
  <si>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江苏省研究生工商管理案例大赛三等奖，排名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20/3=6.66</t>
    </r>
  </si>
  <si>
    <r>
      <rPr>
        <sz val="11"/>
        <color rgb="FF000000"/>
        <rFont val="宋体"/>
        <charset val="134"/>
      </rPr>
      <t>团支部宣传委员（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</si>
  <si>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滕旭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</si>
  <si>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校优秀共青团员（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党史知识竞赛一等奖（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校庆志愿者（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+46</t>
    </r>
    <r>
      <rPr>
        <sz val="11"/>
        <color rgb="FF000000"/>
        <rFont val="宋体"/>
        <charset val="134"/>
      </rPr>
      <t>期优秀积极分子（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</si>
  <si>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北大核心一篇（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江苏省研究生实践创新计划项目（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+SCD</t>
    </r>
    <r>
      <rPr>
        <sz val="11"/>
        <color rgb="FF000000"/>
        <rFont val="宋体"/>
        <charset val="134"/>
      </rPr>
      <t>一篇（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</si>
  <si>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院研会宣传部部长（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5)</t>
    </r>
  </si>
  <si>
    <r>
      <rPr>
        <sz val="11"/>
        <color rgb="FF000000"/>
        <rFont val="宋体"/>
        <charset val="134"/>
      </rPr>
      <t>徐莹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</si>
  <si>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校级优秀共青团员（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国家级表彰（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</si>
  <si>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C</t>
    </r>
    <r>
      <rPr>
        <sz val="11"/>
        <color rgb="FF000000"/>
        <rFont val="宋体"/>
        <charset val="134"/>
      </rPr>
      <t>扩（</t>
    </r>
    <r>
      <rPr>
        <sz val="11"/>
        <color rgb="FF000000"/>
        <rFont val="Times New Roman"/>
        <charset val="134"/>
      </rPr>
      <t>40*0.8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实用新型专利（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国家级会议汇报一次（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）省级一次（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</si>
  <si>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团支部书记（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校级美丽中国行队长（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</si>
  <si>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匡鑫玥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</si>
  <si>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大学生科技创新先进个人（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院优秀学生干部（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</si>
  <si>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江苏省研究生实践创新计划项目（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</si>
  <si>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第八届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+”</t>
    </r>
    <r>
      <rPr>
        <sz val="11"/>
        <color rgb="FF000000"/>
        <rFont val="宋体"/>
        <charset val="134"/>
      </rPr>
      <t>金奖排名</t>
    </r>
    <r>
      <rPr>
        <sz val="11"/>
        <color rgb="FF000000"/>
        <rFont val="Times New Roman"/>
        <charset val="134"/>
      </rPr>
      <t>6/15</t>
    </r>
    <r>
      <rPr>
        <sz val="11"/>
        <color rgb="FF000000"/>
        <rFont val="宋体"/>
        <charset val="134"/>
      </rPr>
      <t>，减去上一学年铜奖加分（</t>
    </r>
    <r>
      <rPr>
        <sz val="11"/>
        <color rgb="FF000000"/>
        <rFont val="Times New Roman"/>
        <charset val="134"/>
      </rPr>
      <t>2000-800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/6=200</t>
    </r>
    <r>
      <rPr>
        <sz val="11"/>
        <color rgb="FF000000"/>
        <rFont val="宋体"/>
        <charset val="134"/>
      </rPr>
      <t>，第九届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+”</t>
    </r>
    <r>
      <rPr>
        <sz val="11"/>
        <color rgb="FF000000"/>
        <rFont val="宋体"/>
        <charset val="134"/>
      </rPr>
      <t>铜奖排名</t>
    </r>
    <r>
      <rPr>
        <sz val="11"/>
        <color rgb="FF000000"/>
        <rFont val="Times New Roman"/>
        <charset val="134"/>
      </rPr>
      <t>5/15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800/5=160</t>
    </r>
    <r>
      <rPr>
        <sz val="11"/>
        <color rgb="FF000000"/>
        <rFont val="宋体"/>
        <charset val="134"/>
      </rPr>
      <t>，第十三届全国大学生电子商务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创新、创意及创业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挑战赛江苏省一等奖排名</t>
    </r>
    <r>
      <rPr>
        <sz val="11"/>
        <color rgb="FF000000"/>
        <rFont val="Times New Roman"/>
        <charset val="134"/>
      </rPr>
      <t>5/5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20/5=4</t>
    </r>
  </si>
  <si>
    <r>
      <rPr>
        <sz val="11"/>
        <color rgb="FF000000"/>
        <rFont val="宋体"/>
        <charset val="134"/>
      </rPr>
      <t>班长（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</si>
  <si>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吕菊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</si>
  <si>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</si>
  <si>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三篇（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</si>
  <si>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</si>
  <si>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8210510472</t>
  </si>
  <si>
    <r>
      <rPr>
        <sz val="11"/>
        <color rgb="FF000000"/>
        <rFont val="宋体"/>
        <charset val="134"/>
      </rPr>
      <t>朱睿彤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</si>
  <si>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次学术会议</t>
    </r>
    <r>
      <rPr>
        <sz val="11"/>
        <color rgb="FF000000"/>
        <rFont val="Times New Roman"/>
        <charset val="134"/>
      </rPr>
      <t>(20)+</t>
    </r>
    <r>
      <rPr>
        <sz val="11"/>
        <color rgb="FF000000"/>
        <rFont val="宋体"/>
        <charset val="134"/>
      </rPr>
      <t>志愿活动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(20)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</si>
  <si>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scd(20),</t>
    </r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cssci</t>
    </r>
    <r>
      <rPr>
        <sz val="11"/>
        <color rgb="FF000000"/>
        <rFont val="宋体"/>
        <charset val="134"/>
      </rPr>
      <t>扩展版二作</t>
    </r>
    <r>
      <rPr>
        <sz val="11"/>
        <color rgb="FF000000"/>
        <rFont val="Times New Roman"/>
        <charset val="134"/>
      </rPr>
      <t>(32)</t>
    </r>
  </si>
  <si>
    <r>
      <rPr>
        <sz val="11"/>
        <color rgb="FF000000"/>
        <rFont val="宋体"/>
        <charset val="134"/>
      </rPr>
      <t>美丽中国行队长（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</si>
  <si>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陶宇沁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</si>
  <si>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</si>
  <si>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北大核心一篇二作（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+SCD</t>
    </r>
    <r>
      <rPr>
        <sz val="11"/>
        <color rgb="FF000000"/>
        <rFont val="宋体"/>
        <charset val="134"/>
      </rPr>
      <t>一篇（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</si>
  <si>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大英赛二等奖</t>
    </r>
  </si>
  <si>
    <r>
      <rPr>
        <sz val="11"/>
        <color rgb="FF000000"/>
        <rFont val="宋体"/>
        <charset val="134"/>
      </rPr>
      <t>吴雪晴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</si>
  <si>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两次主讲学术沙龙（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</si>
  <si>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两篇</t>
    </r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</si>
  <si>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院研会学术部部长（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</si>
  <si>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殷文璐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</si>
  <si>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院级优秀共青团员（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</si>
  <si>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江苏省研究生工商管理案例大赛三等奖，排名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20/5=4</t>
    </r>
  </si>
  <si>
    <r>
      <rPr>
        <sz val="11"/>
        <color rgb="FF000000"/>
        <rFont val="宋体"/>
        <charset val="134"/>
      </rPr>
      <t>团支部组织委员（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美丽中国行队长（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</si>
  <si>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周寅聪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</si>
  <si>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+1</t>
    </r>
    <r>
      <rPr>
        <sz val="11"/>
        <color rgb="FF000000"/>
        <rFont val="宋体"/>
        <charset val="134"/>
      </rPr>
      <t>次志愿活动（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</si>
  <si>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两篇</t>
    </r>
    <r>
      <rPr>
        <sz val="11"/>
        <color rgb="FF000000"/>
        <rFont val="Times New Roman"/>
        <charset val="134"/>
      </rPr>
      <t>SCD(40)</t>
    </r>
  </si>
  <si>
    <r>
      <rPr>
        <sz val="11"/>
        <color rgb="FF000000"/>
        <rFont val="宋体"/>
        <charset val="134"/>
      </rPr>
      <t>党支部组织委员</t>
    </r>
  </si>
  <si>
    <r>
      <rPr>
        <sz val="11"/>
        <color rgb="FF000000"/>
        <rFont val="宋体"/>
        <charset val="134"/>
      </rPr>
      <t>刘冰雪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</si>
  <si>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42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+1</t>
    </r>
    <r>
      <rPr>
        <sz val="11"/>
        <color rgb="FF000000"/>
        <rFont val="宋体"/>
        <charset val="134"/>
      </rPr>
      <t>次志愿服务（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</si>
  <si>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两篇（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</si>
  <si>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美丽中国行队长</t>
    </r>
    <r>
      <rPr>
        <sz val="11"/>
        <color rgb="FF000000"/>
        <rFont val="Times New Roman"/>
        <charset val="134"/>
      </rPr>
      <t>(10)</t>
    </r>
  </si>
  <si>
    <r>
      <rPr>
        <sz val="11"/>
        <color rgb="FF000000"/>
        <rFont val="宋体"/>
        <charset val="134"/>
      </rPr>
      <t>马琦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</si>
  <si>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+46</t>
    </r>
    <r>
      <rPr>
        <sz val="11"/>
        <color rgb="FF000000"/>
        <rFont val="宋体"/>
        <charset val="134"/>
      </rPr>
      <t>期积极分子培训班优秀学员（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+1</t>
    </r>
    <r>
      <rPr>
        <sz val="11"/>
        <color rgb="FF000000"/>
        <rFont val="宋体"/>
        <charset val="134"/>
      </rPr>
      <t>次志愿活动（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</si>
  <si>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吴雨晨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</si>
  <si>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</si>
  <si>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肖斌妮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</si>
  <si>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志愿活动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次（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</si>
  <si>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俞添翼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</si>
  <si>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党史知识竞赛三等奖（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</si>
  <si>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t xml:space="preserve">
</t>
  </si>
  <si>
    <r>
      <rPr>
        <sz val="11"/>
        <color rgb="FF000000"/>
        <rFont val="宋体"/>
        <charset val="134"/>
      </rPr>
      <t>王誉璇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</si>
  <si>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志愿活动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次（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</si>
  <si>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周天帆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</si>
  <si>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</si>
  <si>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江苏省研究生工商管理案例大赛三等奖，排名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20/2=10</t>
    </r>
  </si>
  <si>
    <r>
      <rPr>
        <sz val="11"/>
        <color rgb="FF000000"/>
        <rFont val="宋体"/>
        <charset val="134"/>
      </rPr>
      <t>杨怡琳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</si>
  <si>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院级优秀学生干部（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院优秀党员（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两次学术沙龙主讲（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</si>
  <si>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</si>
  <si>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江苏省研究生工商管理案例大赛三等奖，排名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20/6=3.3</t>
    </r>
    <r>
      <rPr>
        <sz val="11"/>
        <color rgb="FF000000"/>
        <rFont val="宋体"/>
        <charset val="134"/>
      </rPr>
      <t>；江苏省金融学类教学案例大赛一等奖，排名</t>
    </r>
    <r>
      <rPr>
        <sz val="11"/>
        <color rgb="FF000000"/>
        <rFont val="Times New Roman"/>
        <charset val="134"/>
      </rPr>
      <t>1,40</t>
    </r>
    <r>
      <rPr>
        <sz val="11"/>
        <color rgb="FF000000"/>
        <rFont val="宋体"/>
        <charset val="134"/>
      </rPr>
      <t>；第八届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+”</t>
    </r>
    <r>
      <rPr>
        <sz val="11"/>
        <color rgb="FF000000"/>
        <rFont val="宋体"/>
        <charset val="134"/>
      </rPr>
      <t>银奖排名</t>
    </r>
    <r>
      <rPr>
        <sz val="11"/>
        <color rgb="FF000000"/>
        <rFont val="Times New Roman"/>
        <charset val="134"/>
      </rPr>
      <t>11/15</t>
    </r>
    <r>
      <rPr>
        <sz val="11"/>
        <color rgb="FF000000"/>
        <rFont val="宋体"/>
        <charset val="134"/>
      </rPr>
      <t>，减去上一学年铜奖加分（</t>
    </r>
    <r>
      <rPr>
        <sz val="11"/>
        <color rgb="FF000000"/>
        <rFont val="Times New Roman"/>
        <charset val="134"/>
      </rPr>
      <t>1400-800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/11=54.5</t>
    </r>
  </si>
  <si>
    <r>
      <rPr>
        <sz val="11"/>
        <color rgb="FF000000"/>
        <rFont val="宋体"/>
        <charset val="134"/>
      </rPr>
      <t>院研会主席（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</si>
  <si>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余开超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</si>
  <si>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院优秀共青团员（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</si>
  <si>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大学生英语竞赛二等奖</t>
    </r>
  </si>
  <si>
    <r>
      <rPr>
        <sz val="11"/>
        <color rgb="FF000000"/>
        <rFont val="宋体"/>
        <charset val="134"/>
      </rPr>
      <t>杨凯乐</t>
    </r>
  </si>
  <si>
    <r>
      <rPr>
        <sz val="11"/>
        <color rgb="FF000000"/>
        <rFont val="宋体"/>
        <charset val="134"/>
      </rPr>
      <t>王宗海敏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</si>
  <si>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</t>
    </r>
  </si>
  <si>
    <r>
      <rPr>
        <sz val="11"/>
        <color rgb="FF000000"/>
        <rFont val="宋体"/>
        <charset val="134"/>
      </rPr>
      <t>张有容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</si>
  <si>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校研会优秀学生干部（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院优秀党员（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暑期社会实践先进个人（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</si>
  <si>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江苏省研究生工商管理案例大赛三等奖，排名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20/1=20</t>
    </r>
  </si>
  <si>
    <r>
      <rPr>
        <sz val="11"/>
        <color rgb="FF000000"/>
        <rFont val="宋体"/>
        <charset val="134"/>
      </rPr>
      <t>校研会副部长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美丽中国行队长（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</si>
  <si>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李一申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</si>
  <si>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）＋院优秀党员（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院优秀学生干部（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）＋院先进党务工作者（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）＋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次志愿服务（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</si>
  <si>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(20)</t>
    </r>
  </si>
  <si>
    <r>
      <rPr>
        <sz val="11"/>
        <color rgb="FF000000"/>
        <rFont val="宋体"/>
        <charset val="134"/>
      </rPr>
      <t>第九届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+”</t>
    </r>
    <r>
      <rPr>
        <sz val="11"/>
        <color rgb="FF000000"/>
        <rFont val="宋体"/>
        <charset val="134"/>
      </rPr>
      <t>江苏省一等奖，排名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40/5=8</t>
    </r>
    <r>
      <rPr>
        <sz val="11"/>
        <color rgb="FF000000"/>
        <rFont val="宋体"/>
        <charset val="134"/>
      </rPr>
      <t>；第十八届挑战杯江苏省二等奖，排名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24/6=4</t>
    </r>
    <r>
      <rPr>
        <sz val="11"/>
        <color rgb="FF000000"/>
        <rFont val="宋体"/>
        <charset val="134"/>
      </rPr>
      <t>；江苏省研究生工商管理案例大赛三等奖，排名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>20/4=5</t>
    </r>
  </si>
  <si>
    <r>
      <rPr>
        <sz val="11"/>
        <color rgb="FF000000"/>
        <rFont val="宋体"/>
        <charset val="134"/>
      </rPr>
      <t>党支书（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</si>
  <si>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朱蕾洁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</si>
  <si>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院优秀学生干部（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志愿活动一次（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</si>
  <si>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副团支书</t>
    </r>
  </si>
  <si>
    <r>
      <rPr>
        <sz val="11"/>
        <color rgb="FF000000"/>
        <rFont val="宋体"/>
        <charset val="134"/>
      </rPr>
      <t>李煜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</si>
  <si>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+4</t>
    </r>
    <r>
      <rPr>
        <sz val="11"/>
        <color rgb="FF000000"/>
        <rFont val="宋体"/>
        <charset val="134"/>
      </rPr>
      <t>次志愿服务（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</si>
  <si>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一篇（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</si>
  <si>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党支部宣传委员（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</si>
  <si>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王俊鹏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</si>
  <si>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</si>
  <si>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SCD(20)</t>
    </r>
  </si>
  <si>
    <r>
      <rPr>
        <sz val="11"/>
        <color rgb="FF000000"/>
        <rFont val="宋体"/>
        <charset val="134"/>
      </rPr>
      <t>副班长（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</si>
  <si>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朱晨月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</si>
  <si>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</si>
  <si>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周昕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</si>
  <si>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</si>
  <si>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王珊珊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</si>
  <si>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+1</t>
    </r>
    <r>
      <rPr>
        <sz val="11"/>
        <color rgb="FF000000"/>
        <rFont val="宋体"/>
        <charset val="134"/>
      </rPr>
      <t>次志愿活动（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</si>
  <si>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胡乔羽</t>
    </r>
  </si>
  <si>
    <r>
      <rPr>
        <sz val="11"/>
        <color rgb="FF000000"/>
        <rFont val="宋体"/>
        <charset val="134"/>
      </rPr>
      <t>任倩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</si>
  <si>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</si>
  <si>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李雨蒙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</si>
  <si>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</si>
  <si>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郭建宇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</si>
  <si>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</si>
  <si>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一篇（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</si>
  <si>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葛妍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</si>
  <si>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(20)</t>
    </r>
  </si>
  <si>
    <r>
      <rPr>
        <sz val="11"/>
        <color rgb="FF000000"/>
        <rFont val="宋体"/>
        <charset val="134"/>
      </rPr>
      <t>罗云煊</t>
    </r>
  </si>
  <si>
    <r>
      <rPr>
        <sz val="11"/>
        <color rgb="FF000000"/>
        <rFont val="宋体"/>
        <charset val="134"/>
      </rPr>
      <t>钱泽阳</t>
    </r>
  </si>
  <si>
    <r>
      <rPr>
        <sz val="11"/>
        <color rgb="FF000000"/>
        <rFont val="宋体"/>
        <charset val="134"/>
      </rPr>
      <t>徐洋</t>
    </r>
  </si>
  <si>
    <r>
      <rPr>
        <sz val="11"/>
        <color rgb="FF000000"/>
        <rFont val="宋体"/>
        <charset val="134"/>
      </rPr>
      <t>薛依航</t>
    </r>
  </si>
  <si>
    <r>
      <rPr>
        <sz val="11"/>
        <color rgb="FF000000"/>
        <rFont val="宋体"/>
        <charset val="134"/>
      </rPr>
      <t>谢昕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</si>
  <si>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</si>
  <si>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马萱慧</t>
    </r>
  </si>
  <si>
    <r>
      <rPr>
        <sz val="11"/>
        <color rgb="FF000000"/>
        <rFont val="宋体"/>
        <charset val="134"/>
      </rPr>
      <t>苏子文</t>
    </r>
  </si>
  <si>
    <r>
      <rPr>
        <sz val="11"/>
        <color rgb="FF000000"/>
        <rFont val="宋体"/>
        <charset val="134"/>
      </rPr>
      <t>顾菊</t>
    </r>
  </si>
  <si>
    <r>
      <rPr>
        <sz val="11"/>
        <color rgb="FF000000"/>
        <rFont val="宋体"/>
        <charset val="134"/>
      </rPr>
      <t>崔娇娇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</si>
  <si>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次学术会议（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</si>
  <si>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何梦凡</t>
    </r>
  </si>
  <si>
    <r>
      <rPr>
        <sz val="11"/>
        <color rgb="FF000000"/>
        <rFont val="宋体"/>
        <charset val="134"/>
      </rPr>
      <t>徐钰珩</t>
    </r>
  </si>
  <si>
    <r>
      <rPr>
        <b/>
        <sz val="16"/>
        <color rgb="FF000000"/>
        <rFont val="宋体"/>
        <charset val="134"/>
      </rPr>
      <t xml:space="preserve">经济管理学院2022-2023学年 </t>
    </r>
    <r>
      <rPr>
        <b/>
        <u/>
        <sz val="16"/>
        <color rgb="FF000000"/>
        <rFont val="宋体"/>
        <charset val="134"/>
      </rPr>
      <t>21级（金融专硕 ）</t>
    </r>
    <r>
      <rPr>
        <b/>
        <sz val="16"/>
        <color rgb="FF000000"/>
        <rFont val="宋体"/>
        <charset val="134"/>
      </rPr>
      <t>综合素质测评汇总表</t>
    </r>
  </si>
  <si>
    <t>建行卡号</t>
  </si>
  <si>
    <t>签字</t>
  </si>
  <si>
    <r>
      <rPr>
        <sz val="11"/>
        <color rgb="FF000000"/>
        <rFont val="宋体"/>
        <charset val="134"/>
      </rPr>
      <t>调整后</t>
    </r>
    <r>
      <rPr>
        <sz val="11"/>
        <color rgb="FF000000"/>
        <rFont val="Times New Roman"/>
        <charset val="134"/>
      </rPr>
      <t>Z2</t>
    </r>
  </si>
  <si>
    <r>
      <rPr>
        <sz val="11"/>
        <color rgb="FF000000"/>
        <rFont val="宋体"/>
        <charset val="134"/>
      </rPr>
      <t>徐明</t>
    </r>
  </si>
  <si>
    <r>
      <rPr>
        <sz val="11"/>
        <color rgb="FF000000"/>
        <rFont val="宋体"/>
        <charset val="134"/>
      </rPr>
      <t>金融专硕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</si>
  <si>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次学术活动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</si>
  <si>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、一篇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一区，二作，导师一作；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、一次省级会议、做口头报告者</t>
    </r>
  </si>
  <si>
    <t>6217001370006958557</t>
  </si>
  <si>
    <r>
      <rPr>
        <sz val="11"/>
        <color rgb="FF000000"/>
        <rFont val="宋体"/>
        <charset val="134"/>
      </rPr>
      <t>张敏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</si>
  <si>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超额完成学术活动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 xml:space="preserve"> 2.</t>
    </r>
    <r>
      <rPr>
        <sz val="11"/>
        <color theme="1"/>
        <rFont val="宋体"/>
        <charset val="134"/>
      </rPr>
      <t>两次志愿者活动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</si>
  <si>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、一篇</t>
    </r>
    <r>
      <rPr>
        <sz val="11"/>
        <color theme="1"/>
        <rFont val="Times New Roman"/>
        <charset val="134"/>
      </rPr>
      <t>SSCI</t>
    </r>
    <r>
      <rPr>
        <sz val="11"/>
        <color theme="1"/>
        <rFont val="宋体"/>
        <charset val="134"/>
      </rPr>
      <t>三区论文；一篇</t>
    </r>
    <r>
      <rPr>
        <sz val="11"/>
        <color theme="1"/>
        <rFont val="Times New Roman"/>
        <charset val="134"/>
      </rPr>
      <t>SCD</t>
    </r>
    <r>
      <rPr>
        <sz val="11"/>
        <color theme="1"/>
        <rFont val="宋体"/>
        <charset val="134"/>
      </rPr>
      <t>论文</t>
    </r>
  </si>
  <si>
    <r>
      <rPr>
        <sz val="11"/>
        <color theme="1"/>
        <rFont val="宋体"/>
        <charset val="134"/>
      </rPr>
      <t>党支部宣传委员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美丽中国行队员</t>
    </r>
  </si>
  <si>
    <t>6217001370035838952</t>
  </si>
  <si>
    <r>
      <rPr>
        <sz val="11"/>
        <color rgb="FF000000"/>
        <rFont val="宋体"/>
        <charset val="134"/>
      </rPr>
      <t>赵悦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</si>
  <si>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超额参加学术活动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 xml:space="preserve"> 2.</t>
    </r>
    <r>
      <rPr>
        <sz val="11"/>
        <color theme="1"/>
        <rFont val="宋体"/>
        <charset val="134"/>
      </rPr>
      <t>优秀共产党员</t>
    </r>
    <r>
      <rPr>
        <sz val="11"/>
        <color theme="1"/>
        <rFont val="Times New Roman"/>
        <charset val="134"/>
      </rPr>
      <t xml:space="preserve"> 3.</t>
    </r>
    <r>
      <rPr>
        <sz val="11"/>
        <color theme="1"/>
        <rFont val="宋体"/>
        <charset val="134"/>
      </rPr>
      <t>优秀团干部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</si>
  <si>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一篇一作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三区</t>
    </r>
    <r>
      <rPr>
        <sz val="11"/>
        <color theme="1"/>
        <rFont val="Times New Roman"/>
        <charset val="134"/>
      </rPr>
      <t xml:space="preserve">  2.</t>
    </r>
    <r>
      <rPr>
        <sz val="11"/>
        <color theme="1"/>
        <rFont val="宋体"/>
        <charset val="134"/>
      </rPr>
      <t>一次学术论坛三等奖</t>
    </r>
    <r>
      <rPr>
        <sz val="11"/>
        <color theme="1"/>
        <rFont val="Times New Roman"/>
        <charset val="134"/>
      </rPr>
      <t xml:space="preserve">  3.</t>
    </r>
    <r>
      <rPr>
        <sz val="11"/>
        <color theme="1"/>
        <rFont val="宋体"/>
        <charset val="134"/>
      </rPr>
      <t>一次国家级学术论坛报告</t>
    </r>
  </si>
  <si>
    <r>
      <rPr>
        <sz val="11"/>
        <color theme="1"/>
        <rFont val="宋体"/>
        <charset val="134"/>
      </rPr>
      <t>团支部书记</t>
    </r>
  </si>
  <si>
    <t>6217001370044830727</t>
  </si>
  <si>
    <r>
      <rPr>
        <sz val="11"/>
        <color rgb="FF000000"/>
        <rFont val="宋体"/>
        <charset val="134"/>
      </rPr>
      <t>林瑾娴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</si>
  <si>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一次学术沙龙主讲；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先进事迹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二十大知识竞赛获奖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次学术会议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</si>
  <si>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D</t>
    </r>
    <r>
      <rPr>
        <sz val="11"/>
        <color theme="1"/>
        <rFont val="宋体"/>
        <charset val="134"/>
      </rPr>
      <t>类论文，</t>
    </r>
    <r>
      <rPr>
        <sz val="11"/>
        <color theme="1"/>
        <rFont val="Times New Roman"/>
        <charset val="134"/>
      </rPr>
      <t>SCI</t>
    </r>
    <r>
      <rPr>
        <sz val="11"/>
        <color theme="1"/>
        <rFont val="宋体"/>
        <charset val="134"/>
      </rPr>
      <t>三区，一作</t>
    </r>
  </si>
  <si>
    <r>
      <rPr>
        <sz val="11"/>
        <color theme="1"/>
        <rFont val="宋体"/>
        <charset val="134"/>
      </rPr>
      <t>美丽中国行队长</t>
    </r>
  </si>
  <si>
    <t>6217001370051729366</t>
  </si>
  <si>
    <r>
      <rPr>
        <sz val="11"/>
        <color rgb="FF000000"/>
        <rFont val="宋体"/>
        <charset val="134"/>
      </rPr>
      <t>纪旻轩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</si>
  <si>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、超额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次学术活动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、一次志愿服务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</si>
  <si>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SSCI</t>
    </r>
    <r>
      <rPr>
        <sz val="11"/>
        <color theme="1"/>
        <rFont val="宋体"/>
        <charset val="134"/>
      </rPr>
      <t>四区</t>
    </r>
  </si>
  <si>
    <r>
      <rPr>
        <sz val="11"/>
        <color theme="1"/>
        <rFont val="宋体"/>
        <charset val="134"/>
      </rPr>
      <t>副党支部书记</t>
    </r>
  </si>
  <si>
    <t>6217001370044830065</t>
  </si>
  <si>
    <r>
      <rPr>
        <sz val="11"/>
        <color rgb="FF000000"/>
        <rFont val="宋体"/>
        <charset val="134"/>
      </rPr>
      <t>徐笑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</si>
  <si>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、超额参加学术活动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次；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、一次学术沙龙主讲；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、三次志愿者服务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</si>
  <si>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、一篇</t>
    </r>
    <r>
      <rPr>
        <sz val="11"/>
        <color theme="1"/>
        <rFont val="Times New Roman"/>
        <charset val="134"/>
      </rPr>
      <t>E</t>
    </r>
    <r>
      <rPr>
        <sz val="11"/>
        <color theme="1"/>
        <rFont val="宋体"/>
        <charset val="134"/>
      </rPr>
      <t>类论文，二作，导师一作；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、一次国家级学术会议做口头报告；</t>
    </r>
  </si>
  <si>
    <r>
      <rPr>
        <sz val="11"/>
        <color theme="1"/>
        <rFont val="宋体"/>
        <charset val="134"/>
      </rPr>
      <t>党支部组织委员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美丽中国行队员</t>
    </r>
  </si>
  <si>
    <t>6217001370051729457</t>
  </si>
  <si>
    <r>
      <rPr>
        <sz val="11"/>
        <color rgb="FF000000"/>
        <rFont val="宋体"/>
        <charset val="134"/>
      </rPr>
      <t>顾舒婷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</si>
  <si>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、优秀共产党员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、超额参加学术会议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</si>
  <si>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 xml:space="preserve">SCD </t>
    </r>
  </si>
  <si>
    <r>
      <rPr>
        <sz val="11"/>
        <color theme="1"/>
        <rFont val="宋体"/>
        <charset val="134"/>
      </rPr>
      <t>数学建模三等奖（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</si>
  <si>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研究生社团副社长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美丽中国行队员</t>
    </r>
  </si>
  <si>
    <t>6217001370035839117</t>
  </si>
  <si>
    <r>
      <rPr>
        <sz val="11"/>
        <color rgb="FF000000"/>
        <rFont val="宋体"/>
        <charset val="134"/>
      </rPr>
      <t>李可萱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</si>
  <si>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次学术活动；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先进党务工作者；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优秀共产党员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</si>
  <si>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scd</t>
    </r>
  </si>
  <si>
    <r>
      <rPr>
        <sz val="11"/>
        <color theme="1"/>
        <rFont val="宋体"/>
        <charset val="134"/>
      </rPr>
      <t>大学生英语竞赛二等奖</t>
    </r>
  </si>
  <si>
    <r>
      <rPr>
        <sz val="11"/>
        <color theme="1"/>
        <rFont val="宋体"/>
        <charset val="134"/>
      </rPr>
      <t>党支部书记
美丽中国行队员</t>
    </r>
  </si>
  <si>
    <t>6217001370044829232</t>
  </si>
  <si>
    <r>
      <rPr>
        <sz val="11"/>
        <color rgb="FF000000"/>
        <rFont val="宋体"/>
        <charset val="134"/>
      </rPr>
      <t>王翔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</si>
  <si>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超额参加六次学术会议</t>
    </r>
    <r>
      <rPr>
        <sz val="11"/>
        <color theme="1"/>
        <rFont val="Times New Roman"/>
        <charset val="134"/>
      </rPr>
      <t>2.4</t>
    </r>
    <r>
      <rPr>
        <sz val="11"/>
        <color theme="1"/>
        <rFont val="宋体"/>
        <charset val="134"/>
      </rPr>
      <t>次志愿服务</t>
    </r>
  </si>
  <si>
    <r>
      <rPr>
        <sz val="11"/>
        <color theme="1"/>
        <rFont val="宋体"/>
        <charset val="134"/>
      </rPr>
      <t>两篇</t>
    </r>
    <r>
      <rPr>
        <sz val="11"/>
        <color theme="1"/>
        <rFont val="Times New Roman"/>
        <charset val="134"/>
      </rPr>
      <t>scd</t>
    </r>
  </si>
  <si>
    <t>6217001370035838978</t>
  </si>
  <si>
    <r>
      <rPr>
        <sz val="11"/>
        <color rgb="FF000000"/>
        <rFont val="宋体"/>
        <charset val="134"/>
      </rPr>
      <t>蒋雯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</si>
  <si>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 xml:space="preserve"> 2.</t>
    </r>
    <r>
      <rPr>
        <sz val="11"/>
        <color theme="1"/>
        <rFont val="宋体"/>
        <charset val="134"/>
      </rPr>
      <t>优秀共青团员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一次志愿活动</t>
    </r>
  </si>
  <si>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SCD</t>
    </r>
  </si>
  <si>
    <r>
      <rPr>
        <sz val="11"/>
        <color theme="1"/>
        <rFont val="宋体"/>
        <charset val="134"/>
      </rPr>
      <t>院研会部长</t>
    </r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美丽中国行队员</t>
    </r>
  </si>
  <si>
    <t>6217001370051729333</t>
  </si>
  <si>
    <r>
      <rPr>
        <sz val="11"/>
        <color rgb="FF000000"/>
        <rFont val="宋体"/>
        <charset val="134"/>
      </rPr>
      <t>撖销霖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</si>
  <si>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、学术沙龙主讲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、超额参加学术会议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</si>
  <si>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两篇</t>
    </r>
    <r>
      <rPr>
        <sz val="11"/>
        <color theme="1"/>
        <rFont val="Times New Roman"/>
        <charset val="134"/>
      </rPr>
      <t>SCD</t>
    </r>
  </si>
  <si>
    <t>6217001370035851278</t>
  </si>
  <si>
    <r>
      <rPr>
        <sz val="11"/>
        <color rgb="FF000000"/>
        <rFont val="宋体"/>
        <charset val="134"/>
      </rPr>
      <t>王进国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</si>
  <si>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优秀共青团员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入党积极分子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科技创新先进个人</t>
    </r>
    <r>
      <rPr>
        <sz val="11"/>
        <color theme="1"/>
        <rFont val="Times New Roman"/>
        <charset val="134"/>
      </rPr>
      <t>4.</t>
    </r>
    <r>
      <rPr>
        <sz val="11"/>
        <color theme="1"/>
        <rFont val="宋体"/>
        <charset val="134"/>
      </rPr>
      <t>党史竞赛获奖</t>
    </r>
    <r>
      <rPr>
        <sz val="11"/>
        <color theme="1"/>
        <rFont val="Times New Roman"/>
        <charset val="134"/>
      </rPr>
      <t>5.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次学术会议</t>
    </r>
  </si>
  <si>
    <r>
      <rPr>
        <sz val="11"/>
        <color theme="1"/>
        <rFont val="宋体"/>
        <charset val="134"/>
      </rPr>
      <t>副班长
美丽中国行队员</t>
    </r>
  </si>
  <si>
    <t>6217001370035862309</t>
  </si>
  <si>
    <r>
      <rPr>
        <sz val="11"/>
        <color rgb="FF000000"/>
        <rFont val="宋体"/>
        <charset val="134"/>
      </rPr>
      <t>韦子鋆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</si>
  <si>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 xml:space="preserve"> 2.1</t>
    </r>
    <r>
      <rPr>
        <sz val="11"/>
        <color theme="1"/>
        <rFont val="宋体"/>
        <charset val="134"/>
      </rPr>
      <t>次志愿服务</t>
    </r>
  </si>
  <si>
    <r>
      <rPr>
        <sz val="11"/>
        <color theme="1"/>
        <rFont val="宋体"/>
        <charset val="134"/>
      </rPr>
      <t>团支部组织委员
美丽中国行队员</t>
    </r>
  </si>
  <si>
    <t>6217001370051729416</t>
  </si>
  <si>
    <r>
      <rPr>
        <sz val="11"/>
        <color rgb="FF000000"/>
        <rFont val="宋体"/>
        <charset val="134"/>
      </rPr>
      <t>蒋欣强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</si>
  <si>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次学术活动</t>
    </r>
  </si>
  <si>
    <r>
      <rPr>
        <sz val="11"/>
        <color theme="1"/>
        <rFont val="宋体"/>
        <charset val="134"/>
      </rPr>
      <t>一篇北核和</t>
    </r>
    <r>
      <rPr>
        <sz val="11"/>
        <color theme="1"/>
        <rFont val="Times New Roman"/>
        <charset val="134"/>
      </rPr>
      <t>SCD</t>
    </r>
    <r>
      <rPr>
        <sz val="11"/>
        <color theme="1"/>
        <rFont val="宋体"/>
        <charset val="134"/>
      </rPr>
      <t>共同收录</t>
    </r>
  </si>
  <si>
    <t>6217001370051729341</t>
  </si>
  <si>
    <r>
      <rPr>
        <sz val="11"/>
        <color rgb="FF000000"/>
        <rFont val="宋体"/>
        <charset val="134"/>
      </rPr>
      <t>徐月</t>
    </r>
  </si>
  <si>
    <r>
      <rPr>
        <sz val="11"/>
        <color theme="1"/>
        <rFont val="宋体"/>
        <charset val="134"/>
      </rPr>
      <t>超额参加学术活动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</si>
  <si>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篇</t>
    </r>
    <r>
      <rPr>
        <sz val="11"/>
        <color theme="1"/>
        <rFont val="Times New Roman"/>
        <charset val="134"/>
      </rPr>
      <t>scd</t>
    </r>
  </si>
  <si>
    <t>6217001370051729465</t>
  </si>
  <si>
    <r>
      <rPr>
        <sz val="11"/>
        <color rgb="FF000000"/>
        <rFont val="宋体"/>
        <charset val="134"/>
      </rPr>
      <t>王昕怡</t>
    </r>
  </si>
  <si>
    <r>
      <rPr>
        <sz val="11"/>
        <color theme="1"/>
        <rFont val="Times New Roman"/>
        <charset val="134"/>
      </rPr>
      <t xml:space="preserve">1. </t>
    </r>
    <r>
      <rPr>
        <sz val="11"/>
        <color theme="1"/>
        <rFont val="宋体"/>
        <charset val="134"/>
      </rPr>
      <t>优秀党员；</t>
    </r>
    <r>
      <rPr>
        <sz val="11"/>
        <color theme="1"/>
        <rFont val="Times New Roman"/>
        <charset val="134"/>
      </rPr>
      <t xml:space="preserve">2. </t>
    </r>
    <r>
      <rPr>
        <sz val="11"/>
        <color theme="1"/>
        <rFont val="宋体"/>
        <charset val="134"/>
      </rPr>
      <t>学术沙龙主讲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次，学术会议超额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次；</t>
    </r>
    <r>
      <rPr>
        <sz val="11"/>
        <color theme="1"/>
        <rFont val="Times New Roman"/>
        <charset val="134"/>
      </rPr>
      <t xml:space="preserve">3. </t>
    </r>
    <r>
      <rPr>
        <sz val="11"/>
        <color theme="1"/>
        <rFont val="宋体"/>
        <charset val="134"/>
      </rPr>
      <t>学科竞赛先进个人；</t>
    </r>
    <r>
      <rPr>
        <sz val="11"/>
        <color theme="1"/>
        <rFont val="Times New Roman"/>
        <charset val="134"/>
      </rPr>
      <t>4. 3</t>
    </r>
    <r>
      <rPr>
        <sz val="11"/>
        <color theme="1"/>
        <rFont val="宋体"/>
        <charset val="134"/>
      </rPr>
      <t>次志愿活动；</t>
    </r>
  </si>
  <si>
    <r>
      <rPr>
        <sz val="11"/>
        <color theme="1"/>
        <rFont val="宋体"/>
        <charset val="134"/>
      </rPr>
      <t>班长
美丽中国行队员</t>
    </r>
  </si>
  <si>
    <t>6217001310005097999</t>
  </si>
  <si>
    <r>
      <rPr>
        <sz val="11"/>
        <color rgb="FF000000"/>
        <rFont val="宋体"/>
        <charset val="134"/>
      </rPr>
      <t>吴莹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</si>
  <si>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次学术会议</t>
    </r>
    <r>
      <rPr>
        <sz val="11"/>
        <color theme="1"/>
        <rFont val="Times New Roman"/>
        <charset val="134"/>
      </rPr>
      <t xml:space="preserve"> 2.</t>
    </r>
    <r>
      <rPr>
        <sz val="11"/>
        <color theme="1"/>
        <rFont val="宋体"/>
        <charset val="134"/>
      </rPr>
      <t>两次志愿服务</t>
    </r>
  </si>
  <si>
    <t>6217001370035839075</t>
  </si>
  <si>
    <r>
      <rPr>
        <sz val="11"/>
        <color rgb="FF000000"/>
        <rFont val="宋体"/>
        <charset val="134"/>
      </rPr>
      <t>祁玉</t>
    </r>
  </si>
  <si>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次</t>
    </r>
  </si>
  <si>
    <t>6217001370044830123</t>
  </si>
  <si>
    <r>
      <rPr>
        <sz val="11"/>
        <color rgb="FF000000"/>
        <rFont val="宋体"/>
        <charset val="134"/>
      </rPr>
      <t>吕良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</si>
  <si>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次学术会议；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优秀共青团员；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党史知识竞赛获奖；</t>
    </r>
    <r>
      <rPr>
        <sz val="11"/>
        <color theme="1"/>
        <rFont val="Times New Roman"/>
        <charset val="134"/>
      </rPr>
      <t>4.</t>
    </r>
    <r>
      <rPr>
        <sz val="11"/>
        <color theme="1"/>
        <rFont val="宋体"/>
        <charset val="134"/>
      </rPr>
      <t>参加一次志愿服务</t>
    </r>
  </si>
  <si>
    <t>6217001370051729374</t>
  </si>
  <si>
    <r>
      <rPr>
        <sz val="11"/>
        <color rgb="FF000000"/>
        <rFont val="宋体"/>
        <charset val="134"/>
      </rPr>
      <t>李慧敏</t>
    </r>
  </si>
  <si>
    <r>
      <rPr>
        <sz val="11"/>
        <color theme="1"/>
        <rFont val="Times New Roman"/>
        <charset val="134"/>
      </rPr>
      <t xml:space="preserve">1. 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次；</t>
    </r>
    <r>
      <rPr>
        <sz val="11"/>
        <color theme="1"/>
        <rFont val="Times New Roman"/>
        <charset val="134"/>
      </rPr>
      <t xml:space="preserve">2. </t>
    </r>
    <r>
      <rPr>
        <sz val="11"/>
        <color theme="1"/>
        <rFont val="宋体"/>
        <charset val="134"/>
      </rPr>
      <t>优秀共产党员；</t>
    </r>
  </si>
  <si>
    <t>6217001370051729358</t>
  </si>
  <si>
    <r>
      <rPr>
        <sz val="11"/>
        <color rgb="FF000000"/>
        <rFont val="宋体"/>
        <charset val="134"/>
      </rPr>
      <t>孙健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</si>
  <si>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次学术会议
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参与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次省级志愿服务</t>
    </r>
  </si>
  <si>
    <r>
      <rPr>
        <sz val="11"/>
        <color theme="1"/>
        <rFont val="宋体"/>
        <charset val="134"/>
      </rPr>
      <t>校研会文体活动中心部长</t>
    </r>
  </si>
  <si>
    <t>6217001370051729382</t>
  </si>
  <si>
    <r>
      <rPr>
        <sz val="11"/>
        <color rgb="FF000000"/>
        <rFont val="宋体"/>
        <charset val="134"/>
      </rPr>
      <t>桂芝</t>
    </r>
  </si>
  <si>
    <r>
      <rPr>
        <sz val="11"/>
        <color theme="1"/>
        <rFont val="Times New Roman"/>
        <charset val="134"/>
      </rPr>
      <t xml:space="preserve"> 1.</t>
    </r>
    <r>
      <rPr>
        <sz val="11"/>
        <color theme="1"/>
        <rFont val="宋体"/>
        <charset val="134"/>
      </rPr>
      <t>入党积极分子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一次志愿活动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</si>
  <si>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全国大学生英语竞赛二等奖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数学建模省赛三等奖（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）</t>
    </r>
  </si>
  <si>
    <t>6217001370051729325</t>
  </si>
  <si>
    <r>
      <rPr>
        <sz val="11"/>
        <color rgb="FF000000"/>
        <rFont val="宋体"/>
        <charset val="134"/>
      </rPr>
      <t>盛可可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</si>
  <si>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超额完成学术活动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次</t>
    </r>
    <r>
      <rPr>
        <sz val="11"/>
        <color theme="1"/>
        <rFont val="Times New Roman"/>
        <charset val="134"/>
      </rPr>
      <t xml:space="preserve"> 2. 1</t>
    </r>
    <r>
      <rPr>
        <sz val="11"/>
        <color theme="1"/>
        <rFont val="宋体"/>
        <charset val="134"/>
      </rPr>
      <t>次志愿活动</t>
    </r>
  </si>
  <si>
    <r>
      <rPr>
        <sz val="11"/>
        <color theme="1"/>
        <rFont val="宋体"/>
        <charset val="134"/>
      </rPr>
      <t>团支部宣传委员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美丽中国行队员</t>
    </r>
  </si>
  <si>
    <t>6217001370035838994</t>
  </si>
  <si>
    <r>
      <rPr>
        <sz val="11"/>
        <color rgb="FF000000"/>
        <rFont val="宋体"/>
        <charset val="134"/>
      </rPr>
      <t>陈锦续</t>
    </r>
  </si>
  <si>
    <t>6217001370051729309</t>
  </si>
  <si>
    <r>
      <rPr>
        <sz val="11"/>
        <color rgb="FF000000"/>
        <rFont val="宋体"/>
        <charset val="134"/>
      </rPr>
      <t>朱岩松</t>
    </r>
  </si>
  <si>
    <r>
      <rPr>
        <sz val="11"/>
        <color theme="1"/>
        <rFont val="宋体"/>
        <charset val="134"/>
      </rPr>
      <t>超额参加学术活动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</si>
  <si>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院研究部长</t>
    </r>
  </si>
  <si>
    <t>6217 0013 7005 1729 481</t>
  </si>
  <si>
    <r>
      <rPr>
        <sz val="11"/>
        <color rgb="FF000000"/>
        <rFont val="宋体"/>
        <charset val="134"/>
      </rPr>
      <t>陈枫琳</t>
    </r>
  </si>
  <si>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次</t>
    </r>
  </si>
  <si>
    <r>
      <rPr>
        <sz val="11"/>
        <color theme="1"/>
        <rFont val="宋体"/>
        <charset val="134"/>
      </rPr>
      <t>数学建模三等奖（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</si>
  <si>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t>6236681370004331069</t>
  </si>
  <si>
    <r>
      <rPr>
        <sz val="11"/>
        <color rgb="FF000000"/>
        <rFont val="宋体"/>
        <charset val="134"/>
      </rPr>
      <t>席益鑫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</si>
  <si>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入党积极分子；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次；</t>
    </r>
    <r>
      <rPr>
        <sz val="11"/>
        <color theme="1"/>
        <rFont val="Times New Roman"/>
        <charset val="134"/>
      </rPr>
      <t>3.</t>
    </r>
    <r>
      <rPr>
        <sz val="11"/>
        <color theme="1"/>
        <rFont val="宋体"/>
        <charset val="134"/>
      </rPr>
      <t>参加志愿活动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次</t>
    </r>
  </si>
  <si>
    <t>6217001370051729424</t>
  </si>
  <si>
    <r>
      <rPr>
        <sz val="11"/>
        <color rgb="FF000000"/>
        <rFont val="宋体"/>
        <charset val="134"/>
      </rPr>
      <t>陈璀奕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</si>
  <si>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参加志愿活动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次；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次</t>
    </r>
  </si>
  <si>
    <t>6217001370051729283</t>
  </si>
  <si>
    <r>
      <rPr>
        <sz val="11"/>
        <color rgb="FF000000"/>
        <rFont val="宋体"/>
        <charset val="134"/>
      </rPr>
      <t>白娅婷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</si>
  <si>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超额参加学术会议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 xml:space="preserve"> 2.</t>
    </r>
    <r>
      <rPr>
        <sz val="11"/>
        <color rgb="FF000000"/>
        <rFont val="宋体"/>
        <charset val="134"/>
      </rPr>
      <t>两次志愿活动</t>
    </r>
  </si>
  <si>
    <r>
      <rPr>
        <sz val="11"/>
        <color rgb="FF000000"/>
        <rFont val="宋体"/>
        <charset val="134"/>
      </rPr>
      <t>美丽中国行队员</t>
    </r>
  </si>
  <si>
    <t>6217001370051729275</t>
  </si>
  <si>
    <r>
      <rPr>
        <sz val="11"/>
        <color rgb="FF000000"/>
        <rFont val="宋体"/>
        <charset val="134"/>
      </rPr>
      <t>邹毅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</si>
  <si>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超额参加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次学术活动</t>
    </r>
  </si>
  <si>
    <t xml:space="preserve">6217 0013 7005 1729 499
</t>
  </si>
  <si>
    <r>
      <rPr>
        <sz val="11"/>
        <color rgb="FF000000"/>
        <rFont val="宋体"/>
        <charset val="134"/>
      </rPr>
      <t>吴玫林</t>
    </r>
  </si>
  <si>
    <r>
      <rPr>
        <sz val="11"/>
        <color theme="1"/>
        <rFont val="宋体"/>
        <charset val="134"/>
      </rPr>
      <t>超额参加学术会议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次</t>
    </r>
  </si>
  <si>
    <t>6217001370035840750</t>
  </si>
  <si>
    <r>
      <rPr>
        <sz val="11"/>
        <color rgb="FF000000"/>
        <rFont val="宋体"/>
        <charset val="134"/>
      </rPr>
      <t>王金铖</t>
    </r>
  </si>
  <si>
    <t>6217001370051729390</t>
  </si>
  <si>
    <r>
      <rPr>
        <sz val="11"/>
        <color rgb="FF000000"/>
        <rFont val="宋体"/>
        <charset val="134"/>
      </rPr>
      <t>王浪</t>
    </r>
  </si>
  <si>
    <t>6217 0013 7005 1729 408</t>
  </si>
  <si>
    <r>
      <rPr>
        <sz val="11"/>
        <color rgb="FF000000"/>
        <rFont val="宋体"/>
        <charset val="134"/>
      </rPr>
      <t>张志伟</t>
    </r>
  </si>
  <si>
    <r>
      <rPr>
        <sz val="11"/>
        <color theme="1"/>
        <rFont val="宋体"/>
        <charset val="134"/>
      </rPr>
      <t>超额参加学术活动一次</t>
    </r>
  </si>
  <si>
    <t>6217001370051729473</t>
  </si>
  <si>
    <r>
      <rPr>
        <sz val="11"/>
        <color rgb="FF000000"/>
        <rFont val="宋体"/>
        <charset val="134"/>
      </rPr>
      <t>邓江东</t>
    </r>
  </si>
  <si>
    <t>6217001370051729317</t>
  </si>
  <si>
    <r>
      <rPr>
        <sz val="11"/>
        <color rgb="FF000000"/>
        <rFont val="宋体"/>
        <charset val="134"/>
      </rPr>
      <t>徐浩帆</t>
    </r>
  </si>
  <si>
    <t>6217001370035841261</t>
  </si>
  <si>
    <r>
      <rPr>
        <sz val="11"/>
        <color rgb="FF000000"/>
        <rFont val="宋体"/>
        <charset val="134"/>
      </rPr>
      <t>仲子威</t>
    </r>
  </si>
  <si>
    <t>6217001370035829779</t>
  </si>
  <si>
    <r>
      <rPr>
        <b/>
        <sz val="24"/>
        <color rgb="FF000000"/>
        <rFont val="宋体"/>
        <charset val="134"/>
      </rPr>
      <t>经济管理学院</t>
    </r>
    <r>
      <rPr>
        <b/>
        <sz val="24"/>
        <color rgb="FF000000"/>
        <rFont val="Times New Roman"/>
        <charset val="134"/>
      </rPr>
      <t>2022-2023</t>
    </r>
    <r>
      <rPr>
        <b/>
        <sz val="24"/>
        <color rgb="FF000000"/>
        <rFont val="宋体"/>
        <charset val="134"/>
      </rPr>
      <t>学年</t>
    </r>
    <r>
      <rPr>
        <b/>
        <sz val="24"/>
        <color rgb="FF000000"/>
        <rFont val="Times New Roman"/>
        <charset val="134"/>
      </rPr>
      <t>22</t>
    </r>
    <r>
      <rPr>
        <b/>
        <sz val="24"/>
        <color rgb="FF000000"/>
        <rFont val="宋体"/>
        <charset val="134"/>
      </rPr>
      <t>级（科硕）综合素质测评汇总表</t>
    </r>
  </si>
  <si>
    <r>
      <rPr>
        <b/>
        <sz val="11"/>
        <color rgb="FF000000"/>
        <rFont val="宋体"/>
        <charset val="134"/>
      </rPr>
      <t>班级名次</t>
    </r>
  </si>
  <si>
    <r>
      <rPr>
        <sz val="11"/>
        <color rgb="FF000000"/>
        <rFont val="宋体"/>
        <charset val="134"/>
      </rPr>
      <t>加分原因
（单项分值</t>
    </r>
    <r>
      <rPr>
        <sz val="11"/>
        <color rgb="FF000000"/>
        <rFont val="Times New Roman"/>
        <charset val="134"/>
      </rPr>
      <t>/208*100</t>
    </r>
    <r>
      <rPr>
        <sz val="11"/>
        <color rgb="FF000000"/>
        <rFont val="宋体"/>
        <charset val="134"/>
      </rPr>
      <t xml:space="preserve">）
</t>
    </r>
  </si>
  <si>
    <t>0.5*Z1+0.4*Z2/208*100+0.1*Z3</t>
  </si>
  <si>
    <r>
      <rPr>
        <sz val="12"/>
        <color rgb="FF000000"/>
        <rFont val="宋体"/>
        <charset val="134"/>
      </rPr>
      <t>丘棫清</t>
    </r>
  </si>
  <si>
    <r>
      <rPr>
        <sz val="11"/>
        <color rgb="FF000000"/>
        <rFont val="宋体"/>
        <charset val="134"/>
      </rPr>
      <t>应用经济学</t>
    </r>
  </si>
  <si>
    <r>
      <rPr>
        <sz val="11"/>
        <rFont val="宋体"/>
        <charset val="134"/>
      </rPr>
      <t>基础分</t>
    </r>
    <r>
      <rPr>
        <sz val="11"/>
        <rFont val="Times New Roman"/>
        <charset val="134"/>
      </rPr>
      <t>(60)+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32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暑期互联网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校级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优秀共青团员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院级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优秀团干部标兵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</si>
  <si>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r>
      <rPr>
        <sz val="11"/>
        <color rgb="FF000000"/>
        <rFont val="宋体"/>
        <charset val="134"/>
      </rPr>
      <t>平均成绩</t>
    </r>
  </si>
  <si>
    <r>
      <rPr>
        <sz val="11"/>
        <color rgb="FF000000"/>
        <rFont val="宋体"/>
        <charset val="134"/>
      </rPr>
      <t>国际会议口头报告（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国家级会议口头报告（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）</t>
    </r>
  </si>
  <si>
    <r>
      <rPr>
        <sz val="11"/>
        <rFont val="Times New Roman"/>
        <charset val="134"/>
      </rPr>
      <t>MathorCup</t>
    </r>
    <r>
      <rPr>
        <sz val="11"/>
        <rFont val="宋体"/>
        <charset val="134"/>
      </rPr>
      <t>高校数学建模挑战赛国二（</t>
    </r>
    <r>
      <rPr>
        <sz val="11"/>
        <rFont val="Times New Roman"/>
        <charset val="134"/>
      </rPr>
      <t>50/1=50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</si>
  <si>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班级团支部书记（</t>
    </r>
    <r>
      <rPr>
        <sz val="11"/>
        <rFont val="Times New Roman"/>
        <charset val="134"/>
      </rPr>
      <t>70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美丽中国行（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）</t>
    </r>
  </si>
  <si>
    <t>1</t>
  </si>
  <si>
    <t>6</t>
  </si>
  <si>
    <r>
      <rPr>
        <sz val="12"/>
        <color rgb="FF000000"/>
        <rFont val="宋体"/>
        <charset val="134"/>
      </rPr>
      <t>孙思宇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</si>
  <si>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 xml:space="preserve">(60)+
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 xml:space="preserve">+
</t>
    </r>
    <r>
      <rPr>
        <sz val="11"/>
        <color rgb="FF000000"/>
        <rFont val="宋体"/>
        <charset val="134"/>
      </rPr>
      <t>优秀共产党员（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 xml:space="preserve">）
</t>
    </r>
  </si>
  <si>
    <r>
      <rPr>
        <sz val="11"/>
        <color rgb="FF000000"/>
        <rFont val="宋体"/>
        <charset val="134"/>
      </rPr>
      <t>一篇北核一作（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分）</t>
    </r>
  </si>
  <si>
    <r>
      <rPr>
        <sz val="11"/>
        <color rgb="FF000000"/>
        <rFont val="宋体"/>
        <charset val="134"/>
      </rPr>
      <t>省三创赛三等奖</t>
    </r>
    <r>
      <rPr>
        <sz val="11"/>
        <color rgb="FF000000"/>
        <rFont val="Times New Roman"/>
        <charset val="134"/>
      </rPr>
      <t>2/3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5/2=2.5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</si>
  <si>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院研会
干事（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</si>
  <si>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2</t>
  </si>
  <si>
    <t>8</t>
  </si>
  <si>
    <r>
      <rPr>
        <sz val="12"/>
        <color rgb="FF000000"/>
        <rFont val="宋体"/>
        <charset val="134"/>
      </rPr>
      <t>郑林怡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</si>
  <si>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+“</t>
    </r>
    <r>
      <rPr>
        <sz val="11"/>
        <color rgb="FF000000"/>
        <rFont val="宋体"/>
        <charset val="134"/>
      </rPr>
      <t>互联网＋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党史竞赛（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</si>
  <si>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　</t>
    </r>
  </si>
  <si>
    <r>
      <rPr>
        <sz val="11"/>
        <rFont val="Times New Roman"/>
        <charset val="134"/>
      </rPr>
      <t>mathorcup</t>
    </r>
    <r>
      <rPr>
        <sz val="11"/>
        <rFont val="宋体"/>
        <charset val="134"/>
      </rPr>
      <t>大数据竞赛国二（</t>
    </r>
    <r>
      <rPr>
        <sz val="11"/>
        <rFont val="Times New Roman"/>
        <charset val="134"/>
      </rPr>
      <t>50/2=25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统计建模大赛省三（</t>
    </r>
    <r>
      <rPr>
        <sz val="11"/>
        <rFont val="Times New Roman"/>
        <charset val="134"/>
      </rPr>
      <t>5/2=2.5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</si>
  <si>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校研会干事（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数学建模队长（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</si>
  <si>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t>3</t>
  </si>
  <si>
    <t>9</t>
  </si>
  <si>
    <r>
      <rPr>
        <sz val="12"/>
        <color rgb="FF000000"/>
        <rFont val="宋体"/>
        <charset val="134"/>
      </rPr>
      <t>罗元惠</t>
    </r>
  </si>
  <si>
    <r>
      <rPr>
        <sz val="11"/>
        <rFont val="宋体"/>
        <charset val="134"/>
      </rPr>
      <t>基础分</t>
    </r>
    <r>
      <rPr>
        <sz val="11"/>
        <rFont val="Times New Roman"/>
        <charset val="134"/>
      </rPr>
      <t>(60)+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27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54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学术沙龙（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全国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+”</t>
    </r>
    <r>
      <rPr>
        <sz val="11"/>
        <rFont val="宋体"/>
        <charset val="134"/>
      </rPr>
      <t>志愿活动（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一次通报批评（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优秀共产党员（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</si>
  <si>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r>
      <rPr>
        <sz val="11"/>
        <color rgb="FF000000"/>
        <rFont val="宋体"/>
        <charset val="134"/>
      </rPr>
      <t>三创赛省级三等奖</t>
    </r>
    <r>
      <rPr>
        <sz val="11"/>
        <color rgb="FF000000"/>
        <rFont val="Times New Roman"/>
        <charset val="134"/>
      </rPr>
      <t>1/3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5/1=5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</si>
  <si>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副支部书记（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美丽中国行队长（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</si>
  <si>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t>4</t>
  </si>
  <si>
    <t>11</t>
  </si>
  <si>
    <r>
      <rPr>
        <sz val="12"/>
        <color rgb="FF000000"/>
        <rFont val="宋体"/>
        <charset val="134"/>
      </rPr>
      <t>钱毓琳</t>
    </r>
  </si>
  <si>
    <r>
      <rPr>
        <sz val="11"/>
        <rFont val="宋体"/>
        <charset val="134"/>
      </rPr>
      <t>基础分</t>
    </r>
    <r>
      <rPr>
        <sz val="11"/>
        <rFont val="Times New Roman"/>
        <charset val="134"/>
      </rPr>
      <t>(60)+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+“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+”</t>
    </r>
    <r>
      <rPr>
        <sz val="11"/>
        <rFont val="宋体"/>
        <charset val="134"/>
      </rPr>
      <t>志愿者（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党史竞赛（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</si>
  <si>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平均成绩</t>
    </r>
  </si>
  <si>
    <r>
      <rPr>
        <sz val="11"/>
        <rFont val="Times New Roman"/>
        <charset val="134"/>
      </rPr>
      <t>MathorCup</t>
    </r>
    <r>
      <rPr>
        <sz val="11"/>
        <rFont val="宋体"/>
        <charset val="134"/>
      </rPr>
      <t>高校数学建模挑战赛国二（</t>
    </r>
    <r>
      <rPr>
        <sz val="11"/>
        <rFont val="Times New Roman"/>
        <charset val="134"/>
      </rPr>
      <t>50/3</t>
    </r>
    <r>
      <rPr>
        <sz val="11"/>
        <rFont val="宋体"/>
        <charset val="134"/>
      </rPr>
      <t>）</t>
    </r>
  </si>
  <si>
    <t>5</t>
  </si>
  <si>
    <t>12</t>
  </si>
  <si>
    <r>
      <rPr>
        <sz val="12"/>
        <color rgb="FF000000"/>
        <rFont val="宋体"/>
        <charset val="134"/>
      </rPr>
      <t>敖海燕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</si>
  <si>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优秀积极分子（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三校党史知识竞赛（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</si>
  <si>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副团支书（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美丽中国行暑期社会实践队员（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</si>
  <si>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13</t>
  </si>
  <si>
    <r>
      <rPr>
        <sz val="12"/>
        <color rgb="FF000000"/>
        <rFont val="宋体"/>
        <charset val="134"/>
      </rPr>
      <t>孙筱晖</t>
    </r>
  </si>
  <si>
    <r>
      <rPr>
        <sz val="11"/>
        <rFont val="宋体"/>
        <charset val="134"/>
      </rPr>
      <t>基础分</t>
    </r>
    <r>
      <rPr>
        <sz val="11"/>
        <rFont val="Times New Roman"/>
        <charset val="134"/>
      </rPr>
      <t>(60)+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优秀积极分子（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三校党史知识竞赛（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</si>
  <si>
    <t>7</t>
  </si>
  <si>
    <t>24</t>
  </si>
  <si>
    <r>
      <rPr>
        <sz val="12"/>
        <color rgb="FF000000"/>
        <rFont val="宋体"/>
        <charset val="134"/>
      </rPr>
      <t>邓俊玮</t>
    </r>
  </si>
  <si>
    <t>28</t>
  </si>
  <si>
    <r>
      <rPr>
        <sz val="12"/>
        <color rgb="FF000000"/>
        <rFont val="宋体"/>
        <charset val="134"/>
      </rPr>
      <t>吕笠瞻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</si>
  <si>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）</t>
    </r>
  </si>
  <si>
    <t>29</t>
  </si>
  <si>
    <r>
      <rPr>
        <sz val="12"/>
        <color rgb="FF000000"/>
        <rFont val="宋体"/>
        <charset val="134"/>
      </rPr>
      <t>廖晓红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</si>
  <si>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多参加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 xml:space="preserve"> +</t>
    </r>
    <r>
      <rPr>
        <sz val="11"/>
        <color rgb="FF000000"/>
        <rFont val="宋体"/>
        <charset val="134"/>
      </rPr>
      <t>五四杰出青年（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</si>
  <si>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参加美丽中国行队员（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</si>
  <si>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10</t>
  </si>
  <si>
    <t>36</t>
  </si>
  <si>
    <r>
      <rPr>
        <sz val="12"/>
        <color rgb="FF000000"/>
        <rFont val="宋体"/>
        <charset val="134"/>
      </rPr>
      <t>徐玉馨</t>
    </r>
  </si>
  <si>
    <r>
      <rPr>
        <sz val="11"/>
        <color rgb="FF000000"/>
        <rFont val="宋体"/>
        <charset val="134"/>
      </rPr>
      <t>管理科学与工程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</si>
  <si>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院优秀共产党员（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</si>
  <si>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sci</t>
    </r>
    <r>
      <rPr>
        <sz val="11"/>
        <color rgb="FF000000"/>
        <rFont val="宋体"/>
        <charset val="134"/>
      </rPr>
      <t>三区论文一作（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</si>
  <si>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三创赛省级三等奖</t>
    </r>
    <r>
      <rPr>
        <sz val="11"/>
        <color rgb="FF000000"/>
        <rFont val="Times New Roman"/>
        <charset val="134"/>
      </rPr>
      <t>1/3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5/1=5</t>
    </r>
    <r>
      <rPr>
        <sz val="11"/>
        <color rgb="FF000000"/>
        <rFont val="宋体"/>
        <charset val="134"/>
      </rPr>
      <t>）；创作设计获中国作家协会三等奖（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</si>
  <si>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党支部书记（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美丽中国行队长（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</si>
  <si>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陆家敏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</si>
  <si>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</si>
  <si>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王官冬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</si>
  <si>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 xml:space="preserve">(60)+
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 xml:space="preserve">+
</t>
    </r>
    <r>
      <rPr>
        <sz val="11"/>
        <color rgb="FF000000"/>
        <rFont val="宋体"/>
        <charset val="134"/>
      </rPr>
      <t>三校党史竞赛（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 xml:space="preserve">+
</t>
    </r>
    <r>
      <rPr>
        <sz val="11"/>
        <color rgb="FF000000"/>
        <rFont val="宋体"/>
        <charset val="134"/>
      </rPr>
      <t>（互联网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）志愿者（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</si>
  <si>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rFont val="宋体"/>
        <charset val="134"/>
      </rPr>
      <t>院研会
干事（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国赛数模队长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</si>
  <si>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t>14</t>
  </si>
  <si>
    <r>
      <rPr>
        <sz val="12"/>
        <color rgb="FF000000"/>
        <rFont val="宋体"/>
        <charset val="134"/>
      </rPr>
      <t>张雨桐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</si>
  <si>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</si>
  <si>
    <r>
      <rPr>
        <sz val="11"/>
        <color rgb="FF000000"/>
        <rFont val="宋体"/>
        <charset val="134"/>
      </rPr>
      <t>院研会干事</t>
    </r>
    <r>
      <rPr>
        <sz val="11"/>
        <color rgb="FF000000"/>
        <rFont val="Times New Roman"/>
        <charset val="134"/>
      </rPr>
      <t>(50)</t>
    </r>
  </si>
  <si>
    <t>17</t>
  </si>
  <si>
    <r>
      <rPr>
        <sz val="12"/>
        <color rgb="FF000000"/>
        <rFont val="宋体"/>
        <charset val="134"/>
      </rPr>
      <t>张洁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</si>
  <si>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</si>
  <si>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院研会干事（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</si>
  <si>
    <t>20</t>
  </si>
  <si>
    <r>
      <rPr>
        <sz val="12"/>
        <color rgb="FF000000"/>
        <rFont val="宋体"/>
        <charset val="134"/>
      </rPr>
      <t>王苗苗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</si>
  <si>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优秀积极分子（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</si>
  <si>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t>26</t>
  </si>
  <si>
    <r>
      <rPr>
        <sz val="12"/>
        <color rgb="FF000000"/>
        <rFont val="宋体"/>
        <charset val="134"/>
      </rPr>
      <t>夏丽文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</si>
  <si>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</si>
  <si>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 xml:space="preserve">   </t>
    </r>
    <r>
      <rPr>
        <sz val="11"/>
        <color rgb="FF000000"/>
        <rFont val="宋体"/>
        <charset val="134"/>
      </rPr>
      <t>院研会干事（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</si>
  <si>
    <t>27</t>
  </si>
  <si>
    <r>
      <rPr>
        <sz val="12"/>
        <color rgb="FF000000"/>
        <rFont val="宋体"/>
        <charset val="134"/>
      </rPr>
      <t>程宇虹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</si>
  <si>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宋体"/>
        <charset val="134"/>
      </rPr>
      <t>）</t>
    </r>
  </si>
  <si>
    <t>31</t>
  </si>
  <si>
    <r>
      <rPr>
        <sz val="12"/>
        <color rgb="FF000000"/>
        <rFont val="宋体"/>
        <charset val="134"/>
      </rPr>
      <t>张西凯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</si>
  <si>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</si>
  <si>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国赛数模社会实践分队员（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</si>
  <si>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33</t>
  </si>
  <si>
    <r>
      <rPr>
        <sz val="12"/>
        <color rgb="FF000000"/>
        <rFont val="宋体"/>
        <charset val="134"/>
      </rPr>
      <t>魏巍</t>
    </r>
  </si>
  <si>
    <r>
      <rPr>
        <sz val="11"/>
        <color rgb="FF000000"/>
        <rFont val="宋体"/>
        <charset val="134"/>
      </rPr>
      <t>国赛数模社会实践分（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</si>
  <si>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35</t>
  </si>
  <si>
    <r>
      <rPr>
        <sz val="12"/>
        <color rgb="FF000000"/>
        <rFont val="宋体"/>
        <charset val="134"/>
      </rPr>
      <t>耿梦娅</t>
    </r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</si>
  <si>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(60)+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次学术活动</t>
    </r>
    <r>
      <rPr>
        <sz val="11"/>
        <color rgb="FF000000"/>
        <rFont val="Times New Roman"/>
        <charset val="134"/>
      </rPr>
      <t>(6)</t>
    </r>
  </si>
  <si>
    <t>38</t>
  </si>
  <si>
    <r>
      <rPr>
        <sz val="12"/>
        <color rgb="FF000000"/>
        <rFont val="宋体"/>
        <charset val="134"/>
      </rPr>
      <t>朱云福</t>
    </r>
  </si>
  <si>
    <r>
      <rPr>
        <sz val="11"/>
        <color rgb="FF000000"/>
        <rFont val="宋体"/>
        <charset val="134"/>
      </rPr>
      <t>企业管理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</si>
  <si>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-</t>
    </r>
    <r>
      <rPr>
        <sz val="11"/>
        <color rgb="FF000000"/>
        <rFont val="宋体"/>
        <charset val="134"/>
      </rPr>
      <t>宿舍违规（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</si>
  <si>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ssci</t>
    </r>
    <r>
      <rPr>
        <sz val="11"/>
        <color rgb="FF000000"/>
        <rFont val="宋体"/>
        <charset val="134"/>
      </rPr>
      <t>三区一作（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双碳论坛三等奖（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</si>
  <si>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美丽中国行三等奖队员（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</si>
  <si>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邢亚茹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</si>
  <si>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</si>
  <si>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班长（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）</t>
    </r>
  </si>
  <si>
    <t>18</t>
  </si>
  <si>
    <r>
      <rPr>
        <sz val="12"/>
        <color rgb="FF000000"/>
        <rFont val="宋体"/>
        <charset val="134"/>
      </rPr>
      <t>仝克蒙</t>
    </r>
  </si>
  <si>
    <t>21</t>
  </si>
  <si>
    <r>
      <rPr>
        <sz val="12"/>
        <color rgb="FF000000"/>
        <rFont val="宋体"/>
        <charset val="134"/>
      </rPr>
      <t>丁浥尘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</si>
  <si>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</si>
  <si>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团支部宣传委员（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）</t>
    </r>
  </si>
  <si>
    <t>22</t>
  </si>
  <si>
    <r>
      <rPr>
        <sz val="12"/>
        <color rgb="FF000000"/>
        <rFont val="宋体"/>
        <charset val="134"/>
      </rPr>
      <t>贾静雯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</si>
  <si>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全国大学生英语竞赛国家级二等奖</t>
    </r>
  </si>
  <si>
    <t>30</t>
  </si>
  <si>
    <r>
      <rPr>
        <sz val="12"/>
        <color rgb="FF000000"/>
        <rFont val="宋体"/>
        <charset val="134"/>
      </rPr>
      <t>任江涛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</si>
  <si>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互联网大赛志愿活动（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党史知识竞赛（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分）</t>
    </r>
  </si>
  <si>
    <t>34</t>
  </si>
  <si>
    <r>
      <rPr>
        <sz val="12"/>
        <color rgb="FF000000"/>
        <rFont val="宋体"/>
        <charset val="134"/>
      </rPr>
      <t>朱正昊</t>
    </r>
  </si>
  <si>
    <r>
      <rPr>
        <sz val="11"/>
        <color rgb="FF000000"/>
        <rFont val="宋体"/>
        <charset val="134"/>
      </rPr>
      <t>农林经济管理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</si>
  <si>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sci</t>
    </r>
    <r>
      <rPr>
        <sz val="11"/>
        <color rgb="FF000000"/>
        <rFont val="宋体"/>
        <charset val="134"/>
      </rPr>
      <t>三区二作</t>
    </r>
  </si>
  <si>
    <r>
      <rPr>
        <sz val="11"/>
        <color rgb="FF000000"/>
        <rFont val="宋体"/>
        <charset val="134"/>
      </rPr>
      <t>组织委员（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</si>
  <si>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陈斯懿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</si>
  <si>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）</t>
    </r>
  </si>
  <si>
    <r>
      <rPr>
        <sz val="11"/>
        <color rgb="FF000000"/>
        <rFont val="宋体"/>
        <charset val="134"/>
      </rPr>
      <t>一篇</t>
    </r>
    <r>
      <rPr>
        <sz val="11"/>
        <color rgb="FF000000"/>
        <rFont val="Times New Roman"/>
        <charset val="134"/>
      </rPr>
      <t>cssci</t>
    </r>
    <r>
      <rPr>
        <sz val="11"/>
        <color rgb="FF000000"/>
        <rFont val="宋体"/>
        <charset val="134"/>
      </rPr>
      <t>二作</t>
    </r>
  </si>
  <si>
    <r>
      <rPr>
        <sz val="12"/>
        <color rgb="FF000000"/>
        <rFont val="宋体"/>
        <charset val="134"/>
      </rPr>
      <t>崔文超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</si>
  <si>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举办一次学术沙龙（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多学术活动参与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次（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互联网＋志愿者（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疫情防控志愿者（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-</t>
    </r>
    <r>
      <rPr>
        <sz val="11"/>
        <color rgb="FF000000"/>
        <rFont val="宋体"/>
        <charset val="134"/>
      </rPr>
      <t>通报批评（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</si>
  <si>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论文一篇，自己二作导师一作（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主持省部级科研项目（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</si>
  <si>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美丽中国行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暑期社会实践三等奖队员（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校研会任职（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</si>
  <si>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张永虎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</si>
  <si>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</si>
  <si>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主持江苏省研究生科研创新计划</t>
    </r>
  </si>
  <si>
    <r>
      <rPr>
        <sz val="11"/>
        <color rgb="FF000000"/>
        <rFont val="宋体"/>
        <charset val="134"/>
      </rPr>
      <t>美丽中国行（队员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</si>
  <si>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2"/>
        <color rgb="FF000000"/>
        <rFont val="宋体"/>
        <charset val="134"/>
      </rPr>
      <t>吴昕桐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</si>
  <si>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24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优秀共产党员（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</si>
  <si>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t>15</t>
  </si>
  <si>
    <r>
      <rPr>
        <sz val="12"/>
        <color rgb="FF000000"/>
        <rFont val="宋体"/>
        <charset val="134"/>
      </rPr>
      <t>吴欣怡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</si>
  <si>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+10</t>
    </r>
    <r>
      <rPr>
        <sz val="11"/>
        <color rgb="FF000000"/>
        <rFont val="宋体"/>
        <charset val="134"/>
      </rPr>
      <t>次额外青山论坛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分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优秀党员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  <r>
      <rPr>
        <sz val="11"/>
        <color rgb="FF000000"/>
        <rFont val="Times New Roman"/>
        <charset val="134"/>
      </rPr>
      <t>+1</t>
    </r>
    <r>
      <rPr>
        <sz val="11"/>
        <color rgb="FF000000"/>
        <rFont val="宋体"/>
        <charset val="134"/>
      </rPr>
      <t>次校内志愿活动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</si>
  <si>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党支部宣传委员</t>
    </r>
  </si>
  <si>
    <t>16</t>
  </si>
  <si>
    <r>
      <rPr>
        <sz val="12"/>
        <color rgb="FF000000"/>
        <rFont val="宋体"/>
        <charset val="134"/>
      </rPr>
      <t>潘晶晶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</si>
  <si>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</si>
  <si>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科硕班副班长（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美丽中国行队员（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</si>
  <si>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t>19</t>
  </si>
  <si>
    <r>
      <rPr>
        <sz val="12"/>
        <color rgb="FF000000"/>
        <rFont val="宋体"/>
        <charset val="134"/>
      </rPr>
      <t>唐兰青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</si>
  <si>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多四次学术活动（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-</t>
    </r>
    <r>
      <rPr>
        <sz val="11"/>
        <color rgb="FF000000"/>
        <rFont val="宋体"/>
        <charset val="134"/>
      </rPr>
      <t>通报批评（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</si>
  <si>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院研会干事</t>
    </r>
  </si>
  <si>
    <t>23</t>
  </si>
  <si>
    <r>
      <rPr>
        <sz val="12"/>
        <color rgb="FF000000"/>
        <rFont val="宋体"/>
        <charset val="134"/>
      </rPr>
      <t>张奕言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</si>
  <si>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优秀志愿者（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）</t>
    </r>
  </si>
  <si>
    <t>25</t>
  </si>
  <si>
    <r>
      <rPr>
        <sz val="12"/>
        <color rgb="FF000000"/>
        <rFont val="宋体"/>
        <charset val="134"/>
      </rPr>
      <t>殷烛</t>
    </r>
  </si>
  <si>
    <r>
      <rPr>
        <sz val="11"/>
        <rFont val="宋体"/>
        <charset val="134"/>
      </rPr>
      <t>基础分</t>
    </r>
    <r>
      <rPr>
        <sz val="11"/>
        <rFont val="Times New Roman"/>
        <charset val="134"/>
      </rPr>
      <t>(60)</t>
    </r>
    <r>
      <rPr>
        <sz val="11"/>
        <rFont val="宋体"/>
        <charset val="134"/>
      </rPr>
      <t>＋多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次学术活动</t>
    </r>
    <r>
      <rPr>
        <sz val="11"/>
        <rFont val="Times New Roman"/>
        <charset val="134"/>
      </rPr>
      <t>(22)</t>
    </r>
  </si>
  <si>
    <r>
      <rPr>
        <sz val="11"/>
        <color rgb="FF000000"/>
        <rFont val="宋体"/>
        <charset val="134"/>
      </rPr>
      <t>美丽中国行队员</t>
    </r>
    <r>
      <rPr>
        <sz val="11"/>
        <color rgb="FF000000"/>
        <rFont val="Times New Roman"/>
        <charset val="134"/>
      </rPr>
      <t>(5)</t>
    </r>
  </si>
  <si>
    <t>32</t>
  </si>
  <si>
    <r>
      <rPr>
        <sz val="12"/>
        <color rgb="FF000000"/>
        <rFont val="宋体"/>
        <charset val="134"/>
      </rPr>
      <t>何安妮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</si>
  <si>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多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次学术活动（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）</t>
    </r>
  </si>
  <si>
    <r>
      <rPr>
        <sz val="11"/>
        <color rgb="FF000000"/>
        <rFont val="宋体"/>
        <charset val="134"/>
      </rPr>
      <t>美丽中国行优胜奖队员（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）</t>
    </r>
  </si>
  <si>
    <t>37</t>
  </si>
  <si>
    <r>
      <rPr>
        <sz val="12"/>
        <color rgb="FF000000"/>
        <rFont val="宋体"/>
        <charset val="134"/>
      </rPr>
      <t>陆滨强</t>
    </r>
  </si>
  <si>
    <t>39</t>
  </si>
  <si>
    <r>
      <rPr>
        <sz val="12"/>
        <color rgb="FF000000"/>
        <rFont val="宋体"/>
        <charset val="134"/>
      </rPr>
      <t>汪睿琪</t>
    </r>
  </si>
  <si>
    <r>
      <rPr>
        <sz val="11"/>
        <color rgb="FF000000"/>
        <rFont val="宋体"/>
        <charset val="134"/>
      </rPr>
      <t>基础分（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两个优秀志愿者（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次学术活动（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通报批评（</t>
    </r>
    <r>
      <rPr>
        <sz val="11"/>
        <color rgb="FF000000"/>
        <rFont val="Times New Roman"/>
        <charset val="134"/>
      </rPr>
      <t>-5</t>
    </r>
    <r>
      <rPr>
        <sz val="11"/>
        <color rgb="FF000000"/>
        <rFont val="宋体"/>
        <charset val="134"/>
      </rPr>
      <t>）</t>
    </r>
    <r>
      <rPr>
        <sz val="11"/>
        <color rgb="FF000000"/>
        <rFont val="Times New Roman"/>
        <charset val="134"/>
      </rPr>
      <t xml:space="preserve">               </t>
    </r>
  </si>
  <si>
    <t>40</t>
  </si>
  <si>
    <r>
      <rPr>
        <sz val="12"/>
        <rFont val="宋体"/>
        <charset val="134"/>
      </rPr>
      <t>陈威安</t>
    </r>
  </si>
  <si>
    <r>
      <rPr>
        <sz val="11"/>
        <rFont val="宋体"/>
        <charset val="134"/>
      </rPr>
      <t>基础分（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）</t>
    </r>
  </si>
  <si>
    <t>41</t>
  </si>
  <si>
    <r>
      <rPr>
        <b/>
        <sz val="24"/>
        <color rgb="FF000000"/>
        <rFont val="宋体"/>
        <charset val="134"/>
      </rPr>
      <t>经济管理学院</t>
    </r>
    <r>
      <rPr>
        <b/>
        <sz val="24"/>
        <color rgb="FF000000"/>
        <rFont val="Times New Roman"/>
        <charset val="134"/>
      </rPr>
      <t>2022-2023</t>
    </r>
    <r>
      <rPr>
        <b/>
        <sz val="24"/>
        <color rgb="FF000000"/>
        <rFont val="宋体"/>
        <charset val="134"/>
      </rPr>
      <t>学年</t>
    </r>
    <r>
      <rPr>
        <b/>
        <sz val="24"/>
        <color rgb="FF000000"/>
        <rFont val="Times New Roman"/>
        <charset val="134"/>
      </rPr>
      <t>22</t>
    </r>
    <r>
      <rPr>
        <b/>
        <sz val="24"/>
        <color rgb="FF000000"/>
        <rFont val="宋体"/>
        <charset val="134"/>
      </rPr>
      <t>级（会计专硕）综合素质测评汇总表</t>
    </r>
  </si>
  <si>
    <r>
      <rPr>
        <b/>
        <sz val="11"/>
        <color rgb="FF000000"/>
        <rFont val="宋体"/>
        <charset val="134"/>
      </rPr>
      <t>姓</t>
    </r>
    <r>
      <rPr>
        <b/>
        <sz val="11"/>
        <color rgb="FF000000"/>
        <rFont val="Times New Roman"/>
        <charset val="134"/>
      </rPr>
      <t> </t>
    </r>
    <r>
      <rPr>
        <b/>
        <sz val="11"/>
        <color rgb="FF000000"/>
        <rFont val="宋体"/>
        <charset val="134"/>
      </rPr>
      <t>名</t>
    </r>
  </si>
  <si>
    <r>
      <rPr>
        <b/>
        <sz val="11"/>
        <color rgb="FF000000"/>
        <rFont val="宋体"/>
        <charset val="134"/>
      </rPr>
      <t>德育分（</t>
    </r>
    <r>
      <rPr>
        <b/>
        <sz val="11"/>
        <color rgb="FF000000"/>
        <rFont val="Times New Roman"/>
        <charset val="134"/>
      </rPr>
      <t>D</t>
    </r>
    <r>
      <rPr>
        <b/>
        <sz val="11"/>
        <color rgb="FF000000"/>
        <rFont val="宋体"/>
        <charset val="134"/>
      </rPr>
      <t>）</t>
    </r>
  </si>
  <si>
    <r>
      <rPr>
        <b/>
        <sz val="11"/>
        <color rgb="FF000000"/>
        <rFont val="宋体"/>
        <charset val="134"/>
      </rPr>
      <t>智育分（</t>
    </r>
    <r>
      <rPr>
        <b/>
        <sz val="11"/>
        <color rgb="FF000000"/>
        <rFont val="Times New Roman"/>
        <charset val="134"/>
      </rPr>
      <t>Z</t>
    </r>
    <r>
      <rPr>
        <b/>
        <sz val="11"/>
        <color rgb="FF000000"/>
        <rFont val="宋体"/>
        <charset val="134"/>
      </rPr>
      <t>）</t>
    </r>
  </si>
  <si>
    <r>
      <rPr>
        <b/>
        <sz val="11"/>
        <color rgb="FF000000"/>
        <rFont val="宋体"/>
        <charset val="134"/>
      </rPr>
      <t>职务分（</t>
    </r>
    <r>
      <rPr>
        <b/>
        <sz val="11"/>
        <color rgb="FF000000"/>
        <rFont val="Times New Roman"/>
        <charset val="134"/>
      </rPr>
      <t>J</t>
    </r>
    <r>
      <rPr>
        <b/>
        <sz val="11"/>
        <color rgb="FF000000"/>
        <rFont val="宋体"/>
        <charset val="134"/>
      </rPr>
      <t>）</t>
    </r>
  </si>
  <si>
    <r>
      <rPr>
        <b/>
        <sz val="11"/>
        <color rgb="FF000000"/>
        <rFont val="宋体"/>
        <charset val="134"/>
      </rPr>
      <t>班级排名</t>
    </r>
  </si>
  <si>
    <r>
      <rPr>
        <sz val="11"/>
        <color rgb="FF000000"/>
        <rFont val="Times New Roman"/>
        <charset val="134"/>
      </rPr>
      <t>Z=0.5Z1</t>
    </r>
    <r>
      <rPr>
        <sz val="11"/>
        <color rgb="FF000000"/>
        <rFont val="宋体"/>
        <charset val="134"/>
      </rPr>
      <t>＋</t>
    </r>
    <r>
      <rPr>
        <sz val="11"/>
        <color rgb="FF000000"/>
        <rFont val="Times New Roman"/>
        <charset val="134"/>
      </rPr>
      <t>0.4Z2*100/160+0.1Z3*100/155.56</t>
    </r>
  </si>
  <si>
    <r>
      <rPr>
        <sz val="12"/>
        <color rgb="FF000000"/>
        <rFont val="宋体"/>
        <charset val="134"/>
      </rPr>
      <t>杨莉</t>
    </r>
  </si>
  <si>
    <r>
      <rPr>
        <sz val="11"/>
        <color rgb="FF000000"/>
        <rFont val="宋体"/>
        <charset val="134"/>
      </rPr>
      <t>会计专硕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</si>
  <si>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</si>
  <si>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Times New Roman"/>
        <charset val="134"/>
      </rPr>
      <t>SCI</t>
    </r>
    <r>
      <rPr>
        <sz val="11"/>
        <color rgb="FF000000"/>
        <rFont val="宋体"/>
        <charset val="134"/>
      </rPr>
      <t>三区论文</t>
    </r>
  </si>
  <si>
    <r>
      <rPr>
        <sz val="11"/>
        <color rgb="FF000000"/>
        <rFont val="宋体"/>
        <charset val="134"/>
      </rPr>
      <t>美丽中国行</t>
    </r>
  </si>
  <si>
    <r>
      <rPr>
        <sz val="12"/>
        <color rgb="FF000000"/>
        <rFont val="宋体"/>
        <charset val="134"/>
      </rPr>
      <t>刘晓彤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</si>
  <si>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分</t>
    </r>
  </si>
  <si>
    <r>
      <rPr>
        <sz val="12"/>
        <color rgb="FF000000"/>
        <rFont val="宋体"/>
        <charset val="134"/>
      </rPr>
      <t>周洲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</si>
  <si>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</si>
  <si>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发表三篇</t>
    </r>
    <r>
      <rPr>
        <sz val="11"/>
        <color rgb="FF000000"/>
        <rFont val="Times New Roman"/>
        <charset val="134"/>
      </rPr>
      <t>SCD</t>
    </r>
  </si>
  <si>
    <r>
      <rPr>
        <sz val="11"/>
        <color rgb="FF000000"/>
        <rFont val="宋体"/>
        <charset val="134"/>
      </rPr>
      <t>江苏省金融学案例大赛二等奖一作</t>
    </r>
  </si>
  <si>
    <r>
      <rPr>
        <sz val="12"/>
        <color rgb="FF000000"/>
        <rFont val="宋体"/>
        <charset val="134"/>
      </rPr>
      <t>金晶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</si>
  <si>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</si>
  <si>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银奖</t>
    </r>
  </si>
  <si>
    <r>
      <rPr>
        <sz val="11"/>
        <color rgb="FF000000"/>
        <rFont val="宋体"/>
        <charset val="134"/>
      </rPr>
      <t>副团支部书记；美丽中国行</t>
    </r>
  </si>
  <si>
    <r>
      <rPr>
        <sz val="12"/>
        <color rgb="FF000000"/>
        <rFont val="宋体"/>
        <charset val="134"/>
      </rPr>
      <t>岑泽</t>
    </r>
  </si>
  <si>
    <r>
      <rPr>
        <sz val="11"/>
        <rFont val="宋体"/>
        <charset val="134"/>
      </rPr>
      <t>多参加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次学术活动加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分，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次学术沙龙加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</t>
    </r>
  </si>
  <si>
    <r>
      <rPr>
        <sz val="11"/>
        <color rgb="FF000000"/>
        <rFont val="宋体"/>
        <charset val="134"/>
      </rPr>
      <t>江苏省金融学案例大赛二等奖二作</t>
    </r>
  </si>
  <si>
    <r>
      <rPr>
        <sz val="11"/>
        <color rgb="FF000000"/>
        <rFont val="宋体"/>
        <charset val="134"/>
      </rPr>
      <t>班长；美丽中国行</t>
    </r>
  </si>
  <si>
    <r>
      <rPr>
        <sz val="12"/>
        <rFont val="宋体"/>
        <charset val="134"/>
      </rPr>
      <t>赵幸喆</t>
    </r>
  </si>
  <si>
    <r>
      <rPr>
        <sz val="11"/>
        <rFont val="宋体"/>
        <charset val="134"/>
      </rPr>
      <t>会计专硕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</si>
  <si>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分，参加互联网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志愿者，加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分</t>
    </r>
  </si>
  <si>
    <r>
      <rPr>
        <sz val="11"/>
        <rFont val="宋体"/>
        <charset val="134"/>
      </rPr>
      <t>发表一篇</t>
    </r>
    <r>
      <rPr>
        <sz val="11"/>
        <rFont val="Times New Roman"/>
        <charset val="134"/>
      </rPr>
      <t>scd</t>
    </r>
  </si>
  <si>
    <r>
      <rPr>
        <sz val="11"/>
        <rFont val="宋体"/>
        <charset val="134"/>
      </rPr>
      <t>担任班级团支委宣传委员</t>
    </r>
  </si>
  <si>
    <r>
      <rPr>
        <sz val="12"/>
        <color rgb="FF000000"/>
        <rFont val="宋体"/>
        <charset val="134"/>
      </rPr>
      <t>许琦</t>
    </r>
  </si>
  <si>
    <r>
      <rPr>
        <sz val="11"/>
        <color rgb="FF000000"/>
        <rFont val="宋体"/>
        <charset val="134"/>
      </rPr>
      <t>研会实践部干事；美丽中国行</t>
    </r>
  </si>
  <si>
    <r>
      <rPr>
        <sz val="12"/>
        <color rgb="FF000000"/>
        <rFont val="宋体"/>
        <charset val="134"/>
      </rPr>
      <t>王瑶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</si>
  <si>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宋体"/>
        <charset val="134"/>
      </rPr>
      <t>分；第</t>
    </r>
    <r>
      <rPr>
        <sz val="11"/>
        <color rgb="FF000000"/>
        <rFont val="Times New Roman"/>
        <charset val="134"/>
      </rPr>
      <t>47</t>
    </r>
    <r>
      <rPr>
        <sz val="11"/>
        <color rgb="FF000000"/>
        <rFont val="宋体"/>
        <charset val="134"/>
      </rPr>
      <t>期积极分子培训班优秀学员加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</si>
  <si>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研会素拓部干事；美丽中国行</t>
    </r>
  </si>
  <si>
    <r>
      <rPr>
        <sz val="12"/>
        <color rgb="FF000000"/>
        <rFont val="宋体"/>
        <charset val="134"/>
      </rPr>
      <t>李清霖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</si>
  <si>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分；优秀党员，加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分；先进党务工作者，加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</si>
  <si>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党支部书记</t>
    </r>
  </si>
  <si>
    <r>
      <rPr>
        <sz val="12"/>
        <color rgb="FF000000"/>
        <rFont val="宋体"/>
        <charset val="134"/>
      </rPr>
      <t>吴玥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</si>
  <si>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分；优秀党员，加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</si>
  <si>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担任党支部宣传委员；美丽中国行</t>
    </r>
  </si>
  <si>
    <r>
      <rPr>
        <sz val="12"/>
        <color rgb="FF000000"/>
        <rFont val="宋体"/>
        <charset val="134"/>
      </rPr>
      <t>田敏霞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</si>
  <si>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分，优秀党员加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</si>
  <si>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薛奕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</si>
  <si>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次、加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分；互联网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志愿者加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分；第</t>
    </r>
    <r>
      <rPr>
        <sz val="11"/>
        <color rgb="FF000000"/>
        <rFont val="Times New Roman"/>
        <charset val="134"/>
      </rPr>
      <t>46</t>
    </r>
    <r>
      <rPr>
        <sz val="11"/>
        <color rgb="FF000000"/>
        <rFont val="宋体"/>
        <charset val="134"/>
      </rPr>
      <t>期积极分子培训班优秀学员加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</si>
  <si>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江苏省研究生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双碳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管理学术创新论坛三等奖论文</t>
    </r>
  </si>
  <si>
    <r>
      <rPr>
        <sz val="11"/>
        <color rgb="FF000000"/>
        <rFont val="宋体"/>
        <charset val="134"/>
      </rPr>
      <t>担任班级团支委组织委员；美丽中国行</t>
    </r>
  </si>
  <si>
    <r>
      <rPr>
        <sz val="12"/>
        <color rgb="FF000000"/>
        <rFont val="宋体"/>
        <charset val="134"/>
      </rPr>
      <t>狄昱颖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</si>
  <si>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分；参加疫情、招聘会志愿者，加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分。</t>
    </r>
  </si>
  <si>
    <r>
      <rPr>
        <sz val="11"/>
        <color rgb="FF000000"/>
        <rFont val="宋体"/>
        <charset val="134"/>
      </rPr>
      <t>研会宣传部干事；美丽中国行</t>
    </r>
  </si>
  <si>
    <r>
      <rPr>
        <sz val="12"/>
        <color rgb="FF000000"/>
        <rFont val="宋体"/>
        <charset val="134"/>
      </rPr>
      <t>汪雯倩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</si>
  <si>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</si>
  <si>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担任班级团支书；美丽中国行</t>
    </r>
  </si>
  <si>
    <r>
      <rPr>
        <sz val="12"/>
        <color rgb="FF000000"/>
        <rFont val="宋体"/>
        <charset val="134"/>
      </rPr>
      <t>王衍宇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</si>
  <si>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分</t>
    </r>
  </si>
  <si>
    <r>
      <rPr>
        <sz val="11"/>
        <color rgb="FF000000"/>
        <rFont val="宋体"/>
        <charset val="134"/>
      </rPr>
      <t>研会实践部干事</t>
    </r>
  </si>
  <si>
    <r>
      <rPr>
        <sz val="12"/>
        <color rgb="FF000000"/>
        <rFont val="宋体"/>
        <charset val="134"/>
      </rPr>
      <t>周立婕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</si>
  <si>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分；参加互联网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志愿者，加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分；研究生干部培训优秀学员，加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</si>
  <si>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担任班级副党支部书记；美丽中国行</t>
    </r>
  </si>
  <si>
    <r>
      <rPr>
        <sz val="12"/>
        <color rgb="FF000000"/>
        <rFont val="宋体"/>
        <charset val="134"/>
      </rPr>
      <t>郭倩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</si>
  <si>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</t>
    </r>
  </si>
  <si>
    <r>
      <rPr>
        <sz val="11"/>
        <rFont val="宋体"/>
        <charset val="134"/>
      </rPr>
      <t>研会宣传部干事；美丽中国行</t>
    </r>
  </si>
  <si>
    <r>
      <rPr>
        <sz val="12"/>
        <color rgb="FF000000"/>
        <rFont val="宋体"/>
        <charset val="134"/>
      </rPr>
      <t>张洋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</si>
  <si>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</si>
  <si>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发表一篇</t>
    </r>
    <r>
      <rPr>
        <sz val="11"/>
        <color rgb="FF000000"/>
        <rFont val="Times New Roman"/>
        <charset val="134"/>
      </rPr>
      <t>scd</t>
    </r>
  </si>
  <si>
    <r>
      <rPr>
        <sz val="12"/>
        <color rgb="FF000000"/>
        <rFont val="宋体"/>
        <charset val="134"/>
      </rPr>
      <t>徐晓渲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</si>
  <si>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</si>
  <si>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研会素拓部干事</t>
    </r>
  </si>
  <si>
    <r>
      <rPr>
        <sz val="12"/>
        <color rgb="FF000000"/>
        <rFont val="宋体"/>
        <charset val="134"/>
      </rPr>
      <t>沈浩帆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</si>
  <si>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</si>
  <si>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江苏省金融学案例大赛二等奖三作</t>
    </r>
  </si>
  <si>
    <r>
      <rPr>
        <sz val="11"/>
        <rFont val="宋体"/>
        <charset val="134"/>
      </rPr>
      <t>研会素拓部干事</t>
    </r>
  </si>
  <si>
    <r>
      <rPr>
        <sz val="12"/>
        <color rgb="FF000000"/>
        <rFont val="宋体"/>
        <charset val="134"/>
      </rPr>
      <t>陈恳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</si>
  <si>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分；参加招聘会，加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分、互联网加志愿者，加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</si>
  <si>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王慧妹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</si>
  <si>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分；党史竞赛加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</si>
  <si>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袁雨新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</si>
  <si>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分</t>
    </r>
  </si>
  <si>
    <r>
      <rPr>
        <sz val="11"/>
        <color rgb="FF000000"/>
        <rFont val="宋体"/>
        <charset val="134"/>
      </rPr>
      <t>担任党支部组织委员</t>
    </r>
  </si>
  <si>
    <r>
      <rPr>
        <sz val="12"/>
        <color rgb="FF000000"/>
        <rFont val="宋体"/>
        <charset val="134"/>
      </rPr>
      <t>姚悦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</si>
  <si>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次加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分；核酸志愿服务加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分分；党史竞赛加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</t>
    </r>
  </si>
  <si>
    <r>
      <rPr>
        <sz val="12"/>
        <color rgb="FF000000"/>
        <rFont val="宋体"/>
        <charset val="134"/>
      </rPr>
      <t>周明月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</si>
  <si>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分；参加互联网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志愿者，加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分</t>
    </r>
  </si>
  <si>
    <r>
      <rPr>
        <sz val="12"/>
        <color rgb="FF000000"/>
        <rFont val="宋体"/>
        <charset val="134"/>
      </rPr>
      <t>杨泽远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</si>
  <si>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 xml:space="preserve"> 18</t>
    </r>
    <r>
      <rPr>
        <sz val="11"/>
        <color rgb="FF000000"/>
        <rFont val="宋体"/>
        <charset val="134"/>
      </rPr>
      <t>分，参加互联网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大赛志愿者一次加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</si>
  <si>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担任副班长</t>
    </r>
  </si>
  <si>
    <r>
      <rPr>
        <sz val="12"/>
        <color rgb="FF000000"/>
        <rFont val="宋体"/>
        <charset val="134"/>
      </rPr>
      <t>仲兵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</si>
  <si>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分，互联网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大赛志愿者加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分，党史竞赛加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</si>
  <si>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潘彤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</si>
  <si>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分，参加互联网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宋体"/>
        <charset val="134"/>
      </rPr>
      <t>志愿者，加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分</t>
    </r>
  </si>
  <si>
    <r>
      <rPr>
        <sz val="11"/>
        <color rgb="FF000000"/>
        <rFont val="宋体"/>
        <charset val="134"/>
      </rPr>
      <t>研会文秘部干事</t>
    </r>
  </si>
  <si>
    <r>
      <rPr>
        <sz val="12"/>
        <color rgb="FF000000"/>
        <rFont val="宋体"/>
        <charset val="134"/>
      </rPr>
      <t>丁怡涵</t>
    </r>
  </si>
  <si>
    <r>
      <rPr>
        <sz val="12"/>
        <color rgb="FF000000"/>
        <rFont val="宋体"/>
        <charset val="134"/>
      </rPr>
      <t>邱张可可</t>
    </r>
  </si>
  <si>
    <r>
      <rPr>
        <sz val="12"/>
        <color rgb="FF000000"/>
        <rFont val="宋体"/>
        <charset val="134"/>
      </rPr>
      <t>由雅迪</t>
    </r>
  </si>
  <si>
    <r>
      <rPr>
        <sz val="12"/>
        <color rgb="FF000000"/>
        <rFont val="宋体"/>
        <charset val="134"/>
      </rPr>
      <t>周一慧</t>
    </r>
  </si>
  <si>
    <r>
      <rPr>
        <sz val="12"/>
        <color rgb="FF000000"/>
        <rFont val="宋体"/>
        <charset val="134"/>
      </rPr>
      <t>古钰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</si>
  <si>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</si>
  <si>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盛可人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</si>
  <si>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分</t>
    </r>
  </si>
  <si>
    <r>
      <rPr>
        <sz val="12"/>
        <color rgb="FF000000"/>
        <rFont val="宋体"/>
        <charset val="134"/>
      </rPr>
      <t>张然</t>
    </r>
  </si>
  <si>
    <r>
      <rPr>
        <sz val="12"/>
        <color rgb="FF000000"/>
        <rFont val="宋体"/>
        <charset val="134"/>
      </rPr>
      <t>李芷衡</t>
    </r>
  </si>
  <si>
    <r>
      <rPr>
        <sz val="11"/>
        <rFont val="宋体"/>
        <charset val="134"/>
      </rPr>
      <t>多参加学术活动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次，加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分
参加互联网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志愿者，加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分</t>
    </r>
  </si>
  <si>
    <r>
      <rPr>
        <sz val="12"/>
        <color rgb="FF000000"/>
        <rFont val="宋体"/>
        <charset val="134"/>
      </rPr>
      <t>周钰</t>
    </r>
  </si>
  <si>
    <r>
      <rPr>
        <sz val="11"/>
        <color rgb="FF000000"/>
        <rFont val="宋体"/>
        <charset val="134"/>
      </rPr>
      <t>多参加学术活动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次，加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分</t>
    </r>
  </si>
  <si>
    <r>
      <rPr>
        <sz val="12"/>
        <color rgb="FF000000"/>
        <rFont val="宋体"/>
        <charset val="134"/>
      </rPr>
      <t>李佳淇</t>
    </r>
  </si>
  <si>
    <r>
      <rPr>
        <sz val="12"/>
        <color rgb="FF000000"/>
        <rFont val="宋体"/>
        <charset val="134"/>
      </rPr>
      <t>喻施</t>
    </r>
  </si>
  <si>
    <r>
      <rPr>
        <sz val="12"/>
        <color rgb="FF000000"/>
        <rFont val="宋体"/>
        <charset val="134"/>
      </rPr>
      <t>章嘉琳</t>
    </r>
  </si>
  <si>
    <r>
      <rPr>
        <sz val="12"/>
        <color rgb="FF000000"/>
        <rFont val="宋体"/>
        <charset val="134"/>
      </rPr>
      <t>刘南雅</t>
    </r>
  </si>
  <si>
    <r>
      <rPr>
        <b/>
        <sz val="24"/>
        <color rgb="FF000000"/>
        <rFont val="宋体"/>
        <charset val="134"/>
      </rPr>
      <t>经济管理学院</t>
    </r>
    <r>
      <rPr>
        <b/>
        <sz val="24"/>
        <color rgb="FF000000"/>
        <rFont val="Times New Roman"/>
        <charset val="134"/>
      </rPr>
      <t>2022-2023</t>
    </r>
    <r>
      <rPr>
        <b/>
        <sz val="24"/>
        <color rgb="FF000000"/>
        <rFont val="宋体"/>
        <charset val="134"/>
      </rPr>
      <t>学年</t>
    </r>
    <r>
      <rPr>
        <b/>
        <sz val="24"/>
        <color rgb="FF000000"/>
        <rFont val="Times New Roman"/>
        <charset val="134"/>
      </rPr>
      <t>22</t>
    </r>
    <r>
      <rPr>
        <b/>
        <sz val="24"/>
        <color rgb="FF000000"/>
        <rFont val="宋体"/>
        <charset val="134"/>
      </rPr>
      <t>级（金融专硕）综合素质测评汇总表</t>
    </r>
  </si>
  <si>
    <r>
      <rPr>
        <sz val="11"/>
        <color rgb="FF000000"/>
        <rFont val="Times New Roman"/>
        <charset val="134"/>
      </rPr>
      <t>Z=0.5Z1</t>
    </r>
    <r>
      <rPr>
        <sz val="12"/>
        <color indexed="8"/>
        <rFont val="宋体"/>
        <charset val="134"/>
      </rPr>
      <t>＋</t>
    </r>
    <r>
      <rPr>
        <sz val="12"/>
        <color indexed="8"/>
        <rFont val="Times New Roman"/>
        <charset val="134"/>
      </rPr>
      <t>0.4Z2+0.1Z3</t>
    </r>
  </si>
  <si>
    <r>
      <rPr>
        <sz val="11"/>
        <color rgb="FF000000"/>
        <rFont val="宋体"/>
        <charset val="134"/>
      </rPr>
      <t>凌贤伟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</si>
  <si>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、党史知识竞赛一等奖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、优秀积极分子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</si>
  <si>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、发表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篇</t>
    </r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论文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</si>
  <si>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年金融学类研究生案例大赛二等奖（第一顺位）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</si>
  <si>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、学术部干事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、美丽中国行队员</t>
    </r>
  </si>
  <si>
    <r>
      <rPr>
        <sz val="11"/>
        <color rgb="FF000000"/>
        <rFont val="宋体"/>
        <charset val="134"/>
      </rPr>
      <t>王译苑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</si>
  <si>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、优秀共产党员</t>
    </r>
    <r>
      <rPr>
        <sz val="11"/>
        <rFont val="Times New Roman"/>
        <charset val="134"/>
      </rPr>
      <t xml:space="preserve"> 2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17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</si>
  <si>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、发表一篇</t>
    </r>
    <r>
      <rPr>
        <sz val="11"/>
        <color rgb="FF000000"/>
        <rFont val="Times New Roman"/>
        <charset val="134"/>
      </rPr>
      <t>scd</t>
    </r>
    <r>
      <rPr>
        <sz val="11"/>
        <color rgb="FF000000"/>
        <rFont val="宋体"/>
        <charset val="134"/>
      </rPr>
      <t>论文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</si>
  <si>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年金融学类研究生案例大赛一等奖（第二顺位）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</si>
  <si>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、副党支部书记</t>
    </r>
  </si>
  <si>
    <r>
      <rPr>
        <sz val="11"/>
        <color rgb="FF000000"/>
        <rFont val="宋体"/>
        <charset val="134"/>
      </rPr>
      <t>王鑫雨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</si>
  <si>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、研工部通报批评一次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</si>
  <si>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创新论坛三等奖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</si>
  <si>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年金融学类研究生案例大赛一等奖（第一顺位）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</si>
  <si>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、美丽中国行队员</t>
    </r>
  </si>
  <si>
    <r>
      <rPr>
        <sz val="11"/>
        <color rgb="FF000000"/>
        <rFont val="宋体"/>
        <charset val="134"/>
      </rPr>
      <t>胡颖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</si>
  <si>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、魅力团支书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 xml:space="preserve">、优秀共青团员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、优秀积极分子</t>
    </r>
    <r>
      <rPr>
        <sz val="11"/>
        <rFont val="Times New Roman"/>
        <charset val="134"/>
      </rPr>
      <t>4.</t>
    </r>
    <r>
      <rPr>
        <sz val="11"/>
        <rFont val="宋体"/>
        <charset val="134"/>
      </rPr>
      <t>超额参加学术活动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</si>
  <si>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年金融学类研究生案例大赛二等奖（第二顺位）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</si>
  <si>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、团支部书记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、美丽中国行队长</t>
    </r>
  </si>
  <si>
    <r>
      <rPr>
        <sz val="11"/>
        <color rgb="FF000000"/>
        <rFont val="宋体"/>
        <charset val="134"/>
      </rPr>
      <t>邰楠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</si>
  <si>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</si>
  <si>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、团支部组织委员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、美丽中国行队员</t>
    </r>
  </si>
  <si>
    <r>
      <rPr>
        <sz val="11"/>
        <color rgb="FF000000"/>
        <rFont val="宋体"/>
        <charset val="134"/>
      </rPr>
      <t>俞志平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</si>
  <si>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 xml:space="preserve">次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、优秀共产党员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</si>
  <si>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年金融学类研究生案例大赛特等奖（第二顺位）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</si>
  <si>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、党支部宣传委员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、美丽中国行队员</t>
    </r>
  </si>
  <si>
    <r>
      <rPr>
        <sz val="11"/>
        <color rgb="FF000000"/>
        <rFont val="宋体"/>
        <charset val="134"/>
      </rPr>
      <t>丁子睿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</si>
  <si>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 xml:space="preserve">次学术活动；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、主持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 xml:space="preserve">次水杉学术沙龙活动；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次
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 xml:space="preserve">、五四优秀学生干部
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、五四优秀团干部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</si>
  <si>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、全国大学生英语竞赛二等奖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</si>
  <si>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、班长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、美丽中国行队长</t>
    </r>
  </si>
  <si>
    <r>
      <rPr>
        <sz val="11"/>
        <color rgb="FF000000"/>
        <rFont val="宋体"/>
        <charset val="134"/>
      </rPr>
      <t>汤景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</si>
  <si>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次</t>
    </r>
    <r>
      <rPr>
        <sz val="11"/>
        <rFont val="Times New Roman"/>
        <charset val="134"/>
      </rPr>
      <t xml:space="preserve"> 2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</si>
  <si>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、实践部干事</t>
    </r>
  </si>
  <si>
    <r>
      <rPr>
        <sz val="11"/>
        <color rgb="FF000000"/>
        <rFont val="宋体"/>
        <charset val="134"/>
      </rPr>
      <t>朱涵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</si>
  <si>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、先进党务工作者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、优秀共产党员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</si>
  <si>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年金融学类研究生案例大赛二等奖（第三顺位）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</si>
  <si>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、党支部书记</t>
    </r>
  </si>
  <si>
    <r>
      <rPr>
        <sz val="11"/>
        <color rgb="FF000000"/>
        <rFont val="宋体"/>
        <charset val="134"/>
      </rPr>
      <t>齐畅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</si>
  <si>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、党史知识竞赛二等奖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 xml:space="preserve">、优秀积极分子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</si>
  <si>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、全国大学生英语竞赛二等奖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年金融学类研究生案例大赛一等奖（第三顺位）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</si>
  <si>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、实践部干事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、美丽中国行队员</t>
    </r>
  </si>
  <si>
    <r>
      <rPr>
        <sz val="11"/>
        <color rgb="FF000000"/>
        <rFont val="宋体"/>
        <charset val="134"/>
      </rPr>
      <t>周启航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</si>
  <si>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 xml:space="preserve">次学术活动；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、主持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次水杉学术沙龙活动；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次
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、五四优秀共青团员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</si>
  <si>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年金融学类研究生案例大赛二等奖（第四顺位）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</si>
  <si>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、素拓部干事</t>
    </r>
  </si>
  <si>
    <r>
      <rPr>
        <sz val="11"/>
        <color rgb="FF000000"/>
        <rFont val="宋体"/>
        <charset val="134"/>
      </rPr>
      <t>凌仕全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</si>
  <si>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、宣传部干事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、美丽中国行队长</t>
    </r>
  </si>
  <si>
    <r>
      <rPr>
        <sz val="11"/>
        <color rgb="FF000000"/>
        <rFont val="宋体"/>
        <charset val="134"/>
      </rPr>
      <t>石凯鹏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</si>
  <si>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</si>
  <si>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年金融学类研究生案例大赛特等奖（第一顺位）</t>
    </r>
  </si>
  <si>
    <r>
      <rPr>
        <sz val="11"/>
        <color rgb="FF000000"/>
        <rFont val="宋体"/>
        <charset val="134"/>
      </rPr>
      <t>白雪蓉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</si>
  <si>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</si>
  <si>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、副班长</t>
    </r>
  </si>
  <si>
    <r>
      <rPr>
        <sz val="11"/>
        <color rgb="FF000000"/>
        <rFont val="宋体"/>
        <charset val="134"/>
      </rPr>
      <t>曾紫燕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</si>
  <si>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</si>
  <si>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、党支部组织委员</t>
    </r>
  </si>
  <si>
    <r>
      <rPr>
        <sz val="11"/>
        <color rgb="FF000000"/>
        <rFont val="宋体"/>
        <charset val="134"/>
      </rPr>
      <t>邹旭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</si>
  <si>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、党史知识竞赛二等奖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</si>
  <si>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、美丽中国行队长</t>
    </r>
  </si>
  <si>
    <r>
      <rPr>
        <sz val="11"/>
        <color rgb="FF000000"/>
        <rFont val="宋体"/>
        <charset val="134"/>
      </rPr>
      <t>李秋雯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</si>
  <si>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</si>
  <si>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张婷婷</t>
    </r>
  </si>
  <si>
    <r>
      <rPr>
        <sz val="11"/>
        <color rgb="FF000000"/>
        <rFont val="宋体"/>
        <charset val="134"/>
      </rPr>
      <t>孙伟业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</si>
  <si>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17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</si>
  <si>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、全国大学生英语竞赛二等奖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年金融学类研究生案例大赛特等奖（第四顺位）</t>
    </r>
  </si>
  <si>
    <r>
      <rPr>
        <sz val="11"/>
        <color rgb="FF000000"/>
        <rFont val="宋体"/>
        <charset val="134"/>
      </rPr>
      <t>孙梦元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</si>
  <si>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次</t>
    </r>
    <r>
      <rPr>
        <sz val="11"/>
        <rFont val="Times New Roman"/>
        <charset val="134"/>
      </rPr>
      <t xml:space="preserve"> 2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</si>
  <si>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 xml:space="preserve">、宣传部干事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、美丽中国行队员（三等奖）</t>
    </r>
  </si>
  <si>
    <r>
      <rPr>
        <sz val="11"/>
        <color rgb="FF000000"/>
        <rFont val="宋体"/>
        <charset val="134"/>
      </rPr>
      <t>刘新荷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</si>
  <si>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、党史知识竞赛一等奖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、志愿服务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 xml:space="preserve">次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 xml:space="preserve">、五四优秀共青团员
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、优秀积极分子</t>
    </r>
    <r>
      <rPr>
        <sz val="11"/>
        <rFont val="Times New Roman"/>
        <charset val="134"/>
      </rPr>
      <t xml:space="preserve"> 5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</si>
  <si>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雍宗苗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</si>
  <si>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、研工部通报批评一次，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次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</si>
  <si>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年金融学类研究生案例大赛一等奖（第三顺位）</t>
    </r>
  </si>
  <si>
    <r>
      <rPr>
        <sz val="11"/>
        <color rgb="FF000000"/>
        <rFont val="宋体"/>
        <charset val="134"/>
      </rPr>
      <t>刘恩惠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</si>
  <si>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</si>
  <si>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孙梓皓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</si>
  <si>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2022</t>
    </r>
    <r>
      <rPr>
        <sz val="11"/>
        <color rgb="FF000000"/>
        <rFont val="宋体"/>
        <charset val="134"/>
      </rPr>
      <t>年金融学类研究生案例大赛特等奖（第三顺位）</t>
    </r>
  </si>
  <si>
    <r>
      <rPr>
        <sz val="11"/>
        <color rgb="FF000000"/>
        <rFont val="宋体"/>
        <charset val="134"/>
      </rPr>
      <t>阮文滨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</si>
  <si>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、党史知识竞赛二等奖</t>
    </r>
    <r>
      <rPr>
        <sz val="11"/>
        <rFont val="Times New Roman"/>
        <charset val="134"/>
      </rPr>
      <t xml:space="preserve">  2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</si>
  <si>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刘奕辰</t>
    </r>
  </si>
  <si>
    <r>
      <rPr>
        <sz val="11"/>
        <color rgb="FF000000"/>
        <rFont val="宋体"/>
        <charset val="134"/>
      </rPr>
      <t>李宁</t>
    </r>
  </si>
  <si>
    <r>
      <rPr>
        <sz val="11"/>
        <color rgb="FF000000"/>
        <rFont val="宋体"/>
        <charset val="134"/>
      </rPr>
      <t>张叶</t>
    </r>
  </si>
  <si>
    <r>
      <rPr>
        <sz val="11"/>
        <color rgb="FF000000"/>
        <rFont val="宋体"/>
        <charset val="134"/>
      </rPr>
      <t>黄锦扬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</si>
  <si>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次</t>
    </r>
  </si>
  <si>
    <r>
      <rPr>
        <sz val="11"/>
        <color rgb="FF000000"/>
        <rFont val="宋体"/>
        <charset val="134"/>
      </rPr>
      <t>何毓雨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</si>
  <si>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、超额参加学术活动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次</t>
    </r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</si>
</sst>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_);[Red]\(0.000\)"/>
    <numFmt numFmtId="178" formatCode="0.000_ "/>
    <numFmt numFmtId="179" formatCode="0.00_ "/>
    <numFmt numFmtId="180" formatCode="0.00_);[Red]\(0.00\)"/>
  </numFmts>
  <fonts count="67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b/>
      <sz val="24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1"/>
      <color rgb="FFDE3C36"/>
      <name val="Times New Roman"/>
      <charset val="134"/>
    </font>
    <font>
      <sz val="11"/>
      <color rgb="FFFF0000"/>
      <name val="Times New Roman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name val="Times New Roman"/>
      <charset val="134"/>
    </font>
    <font>
      <b/>
      <sz val="16"/>
      <color rgb="FF000000"/>
      <name val="Times New Roman"/>
      <charset val="134"/>
    </font>
    <font>
      <b/>
      <sz val="16"/>
      <name val="Times New Roman"/>
      <charset val="134"/>
    </font>
    <font>
      <b/>
      <sz val="11"/>
      <name val="Times New Roman"/>
      <charset val="134"/>
    </font>
    <font>
      <b/>
      <sz val="16"/>
      <color rgb="FF000000"/>
      <name val="Times New Roman"/>
      <charset val="134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等线 Light"/>
      <charset val="134"/>
      <scheme val="maj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24"/>
      <color rgb="FF000000"/>
      <name val="宋体"/>
      <charset val="134"/>
    </font>
    <font>
      <sz val="12"/>
      <color indexed="8"/>
      <name val="宋体"/>
      <charset val="134"/>
    </font>
    <font>
      <sz val="12"/>
      <color indexed="8"/>
      <name val="Times New Roman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b/>
      <u/>
      <sz val="16"/>
      <color rgb="FF000000"/>
      <name val="宋体"/>
      <charset val="134"/>
    </font>
    <font>
      <sz val="11"/>
      <color theme="1"/>
      <name val="宋体"/>
      <charset val="134"/>
    </font>
    <font>
      <b/>
      <u/>
      <sz val="16"/>
      <color indexed="8"/>
      <name val="Times New Roman"/>
      <charset val="134"/>
    </font>
    <font>
      <b/>
      <u/>
      <sz val="16"/>
      <color indexed="8"/>
      <name val="宋体"/>
      <charset val="134"/>
    </font>
    <font>
      <sz val="11"/>
      <color rgb="FF000000"/>
      <name val="宋体"/>
      <charset val="134"/>
    </font>
    <font>
      <b/>
      <sz val="16"/>
      <name val="宋体"/>
      <charset val="134"/>
    </font>
    <font>
      <b/>
      <u/>
      <sz val="16"/>
      <name val="Times New Roman"/>
      <charset val="134"/>
    </font>
    <font>
      <b/>
      <u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u/>
      <sz val="16"/>
      <color rgb="FF000000"/>
      <name val="宋体"/>
      <charset val="134"/>
    </font>
    <font>
      <sz val="11"/>
      <color indexed="8"/>
      <name val="Segoe UI Symbo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" borderId="2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25" applyNumberFormat="0" applyAlignment="0" applyProtection="0">
      <alignment vertical="center"/>
    </xf>
    <xf numFmtId="0" fontId="39" fillId="5" borderId="26" applyNumberFormat="0" applyAlignment="0" applyProtection="0">
      <alignment vertical="center"/>
    </xf>
    <xf numFmtId="0" fontId="40" fillId="5" borderId="25" applyNumberFormat="0" applyAlignment="0" applyProtection="0">
      <alignment vertical="center"/>
    </xf>
    <xf numFmtId="0" fontId="41" fillId="6" borderId="27" applyNumberFormat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9" fillId="0" borderId="0">
      <alignment vertical="top"/>
    </xf>
  </cellStyleXfs>
  <cellXfs count="18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10" fontId="3" fillId="0" borderId="1" xfId="0" applyNumberFormat="1" applyFont="1" applyBorder="1" applyAlignment="1" applyProtection="1">
      <alignment horizontal="center" vertical="center" wrapText="1"/>
      <protection locked="0"/>
    </xf>
    <xf numFmtId="10" fontId="3" fillId="0" borderId="2" xfId="0" applyNumberFormat="1" applyFont="1" applyBorder="1" applyAlignment="1" applyProtection="1">
      <alignment horizontal="center" vertical="center" wrapText="1"/>
      <protection locked="0"/>
    </xf>
    <xf numFmtId="10" fontId="3" fillId="0" borderId="3" xfId="0" applyNumberFormat="1" applyFont="1" applyBorder="1" applyAlignment="1" applyProtection="1">
      <alignment horizontal="center" vertical="center" wrapText="1"/>
      <protection locked="0"/>
    </xf>
    <xf numFmtId="10" fontId="3" fillId="0" borderId="4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7" fontId="5" fillId="0" borderId="5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 applyProtection="1">
      <alignment horizontal="center" vertical="center" wrapText="1"/>
      <protection locked="0"/>
    </xf>
    <xf numFmtId="10" fontId="3" fillId="0" borderId="4" xfId="0" applyNumberFormat="1" applyFont="1" applyBorder="1" applyAlignment="1" applyProtection="1">
      <alignment vertical="center" wrapText="1"/>
      <protection locked="0"/>
    </xf>
    <xf numFmtId="10" fontId="3" fillId="0" borderId="3" xfId="0" applyNumberFormat="1" applyFont="1" applyBorder="1" applyAlignment="1" applyProtection="1">
      <alignment vertical="center" wrapText="1"/>
      <protection locked="0"/>
    </xf>
    <xf numFmtId="178" fontId="3" fillId="0" borderId="1" xfId="0" applyNumberFormat="1" applyFont="1" applyBorder="1" applyAlignment="1" applyProtection="1">
      <alignment horizontal="center" vertical="center" wrapText="1"/>
      <protection locked="0"/>
    </xf>
    <xf numFmtId="178" fontId="4" fillId="0" borderId="5" xfId="0" applyNumberFormat="1" applyFont="1" applyBorder="1" applyAlignment="1" applyProtection="1">
      <alignment horizontal="center" vertical="center" wrapText="1"/>
      <protection locked="0"/>
    </xf>
    <xf numFmtId="178" fontId="4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78" fontId="5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10" fontId="3" fillId="0" borderId="3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" fontId="6" fillId="0" borderId="8" xfId="0" applyNumberFormat="1" applyFont="1" applyBorder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 wrapText="1"/>
    </xf>
    <xf numFmtId="177" fontId="5" fillId="0" borderId="8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177" fontId="5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" fontId="6" fillId="0" borderId="10" xfId="0" applyNumberFormat="1" applyFont="1" applyBorder="1" applyAlignment="1">
      <alignment horizontal="center" vertical="center" wrapText="1"/>
    </xf>
    <xf numFmtId="176" fontId="4" fillId="0" borderId="10" xfId="0" applyNumberFormat="1" applyFont="1" applyBorder="1" applyAlignment="1">
      <alignment horizontal="center" vertical="center" wrapText="1"/>
    </xf>
    <xf numFmtId="177" fontId="5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178" fontId="4" fillId="0" borderId="8" xfId="0" applyNumberFormat="1" applyFont="1" applyBorder="1" applyAlignment="1">
      <alignment horizontal="center" vertical="center" wrapText="1"/>
    </xf>
    <xf numFmtId="178" fontId="4" fillId="0" borderId="9" xfId="0" applyNumberFormat="1" applyFont="1" applyBorder="1" applyAlignment="1">
      <alignment horizontal="center" vertical="center" wrapText="1"/>
    </xf>
    <xf numFmtId="178" fontId="4" fillId="0" borderId="10" xfId="0" applyNumberFormat="1" applyFont="1" applyBorder="1" applyAlignment="1">
      <alignment horizontal="center" vertical="center" wrapText="1"/>
    </xf>
    <xf numFmtId="178" fontId="5" fillId="0" borderId="10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10" fontId="13" fillId="0" borderId="5" xfId="0" applyNumberFormat="1" applyFont="1" applyBorder="1" applyAlignment="1">
      <alignment horizontal="center" vertical="center" wrapText="1"/>
    </xf>
    <xf numFmtId="10" fontId="3" fillId="0" borderId="5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1" fontId="10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10" fontId="3" fillId="0" borderId="5" xfId="0" applyNumberFormat="1" applyFont="1" applyBorder="1" applyAlignment="1">
      <alignment horizontal="center" vertical="center"/>
    </xf>
    <xf numFmtId="178" fontId="13" fillId="0" borderId="5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left" vertical="center"/>
    </xf>
    <xf numFmtId="0" fontId="1" fillId="0" borderId="5" xfId="0" applyFont="1" applyBorder="1" applyAlignment="1">
      <alignment vertical="center"/>
    </xf>
    <xf numFmtId="0" fontId="4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10" fontId="3" fillId="0" borderId="11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10" fontId="3" fillId="0" borderId="6" xfId="0" applyNumberFormat="1" applyFont="1" applyBorder="1" applyAlignment="1">
      <alignment horizontal="center" vertical="center" wrapText="1"/>
    </xf>
    <xf numFmtId="10" fontId="3" fillId="0" borderId="12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179" fontId="4" fillId="0" borderId="5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179" fontId="16" fillId="0" borderId="4" xfId="0" applyNumberFormat="1" applyFont="1" applyBorder="1" applyAlignment="1">
      <alignment horizontal="center" vertical="center"/>
    </xf>
    <xf numFmtId="179" fontId="3" fillId="0" borderId="12" xfId="0" applyNumberFormat="1" applyFont="1" applyBorder="1" applyAlignment="1">
      <alignment horizontal="center" vertical="center"/>
    </xf>
    <xf numFmtId="179" fontId="3" fillId="0" borderId="1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10" fontId="18" fillId="0" borderId="11" xfId="0" applyNumberFormat="1" applyFont="1" applyBorder="1" applyAlignment="1">
      <alignment horizontal="center" vertical="center" wrapText="1"/>
    </xf>
    <xf numFmtId="10" fontId="18" fillId="0" borderId="6" xfId="0" applyNumberFormat="1" applyFont="1" applyBorder="1" applyAlignment="1">
      <alignment horizontal="center" vertical="center" wrapText="1"/>
    </xf>
    <xf numFmtId="10" fontId="18" fillId="0" borderId="12" xfId="0" applyNumberFormat="1" applyFont="1" applyBorder="1" applyAlignment="1">
      <alignment horizontal="center" vertical="center" wrapText="1"/>
    </xf>
    <xf numFmtId="10" fontId="18" fillId="0" borderId="7" xfId="0" applyNumberFormat="1" applyFont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49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49" fontId="5" fillId="0" borderId="5" xfId="0" applyNumberFormat="1" applyFont="1" applyBorder="1" applyAlignment="1" applyProtection="1">
      <alignment horizontal="center" vertical="center" wrapText="1"/>
      <protection locked="0"/>
    </xf>
    <xf numFmtId="178" fontId="18" fillId="0" borderId="11" xfId="0" applyNumberFormat="1" applyFont="1" applyBorder="1" applyAlignment="1">
      <alignment horizontal="center" vertical="center" wrapText="1"/>
    </xf>
    <xf numFmtId="49" fontId="18" fillId="0" borderId="11" xfId="0" applyNumberFormat="1" applyFont="1" applyBorder="1" applyAlignment="1">
      <alignment horizontal="center" vertical="center" wrapText="1"/>
    </xf>
    <xf numFmtId="178" fontId="5" fillId="0" borderId="11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80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1" fontId="20" fillId="0" borderId="5" xfId="0" applyNumberFormat="1" applyFont="1" applyBorder="1" applyAlignment="1">
      <alignment horizontal="center" vertical="center" wrapText="1"/>
    </xf>
    <xf numFmtId="180" fontId="4" fillId="0" borderId="5" xfId="0" applyNumberFormat="1" applyFont="1" applyBorder="1" applyAlignment="1">
      <alignment horizontal="center" vertical="center" wrapText="1"/>
    </xf>
    <xf numFmtId="178" fontId="1" fillId="0" borderId="5" xfId="0" applyNumberFormat="1" applyFont="1" applyBorder="1" applyAlignment="1">
      <alignment horizontal="center" vertical="center" wrapText="1"/>
    </xf>
    <xf numFmtId="180" fontId="1" fillId="0" borderId="5" xfId="0" applyNumberFormat="1" applyFont="1" applyBorder="1" applyAlignment="1">
      <alignment horizontal="center" vertical="center" wrapText="1"/>
    </xf>
    <xf numFmtId="178" fontId="3" fillId="0" borderId="5" xfId="0" applyNumberFormat="1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 wrapText="1"/>
    </xf>
    <xf numFmtId="176" fontId="1" fillId="0" borderId="5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2" fillId="0" borderId="4" xfId="0" applyFont="1" applyBorder="1" applyAlignment="1">
      <alignment horizontal="center" vertical="center"/>
    </xf>
    <xf numFmtId="10" fontId="23" fillId="0" borderId="11" xfId="0" applyNumberFormat="1" applyFont="1" applyBorder="1" applyAlignment="1">
      <alignment horizontal="center" vertical="center" wrapText="1"/>
    </xf>
    <xf numFmtId="10" fontId="23" fillId="0" borderId="6" xfId="0" applyNumberFormat="1" applyFont="1" applyBorder="1" applyAlignment="1">
      <alignment horizontal="center" vertical="center" wrapText="1"/>
    </xf>
    <xf numFmtId="10" fontId="23" fillId="0" borderId="12" xfId="0" applyNumberFormat="1" applyFont="1" applyBorder="1" applyAlignment="1">
      <alignment horizontal="center" vertical="center"/>
    </xf>
    <xf numFmtId="10" fontId="23" fillId="0" borderId="7" xfId="0" applyNumberFormat="1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1" fontId="21" fillId="0" borderId="5" xfId="0" applyNumberFormat="1" applyFont="1" applyBorder="1" applyAlignment="1">
      <alignment horizontal="center" vertical="center" wrapText="1"/>
    </xf>
    <xf numFmtId="1" fontId="24" fillId="0" borderId="5" xfId="0" applyNumberFormat="1" applyFont="1" applyBorder="1" applyAlignment="1">
      <alignment horizontal="center" vertical="center" wrapText="1"/>
    </xf>
    <xf numFmtId="0" fontId="21" fillId="0" borderId="5" xfId="0" applyFont="1" applyBorder="1" applyAlignment="1" applyProtection="1">
      <alignment horizontal="center" vertical="center" wrapText="1"/>
      <protection locked="0"/>
    </xf>
    <xf numFmtId="10" fontId="23" fillId="0" borderId="7" xfId="0" applyNumberFormat="1" applyFont="1" applyBorder="1" applyAlignment="1">
      <alignment horizontal="center" vertical="center"/>
    </xf>
    <xf numFmtId="178" fontId="23" fillId="0" borderId="11" xfId="0" applyNumberFormat="1" applyFont="1" applyBorder="1" applyAlignment="1">
      <alignment horizontal="center" vertical="center" wrapText="1"/>
    </xf>
    <xf numFmtId="49" fontId="23" fillId="0" borderId="11" xfId="0" applyNumberFormat="1" applyFont="1" applyBorder="1" applyAlignment="1">
      <alignment horizontal="center" vertical="center" wrapText="1"/>
    </xf>
    <xf numFmtId="178" fontId="21" fillId="0" borderId="5" xfId="0" applyNumberFormat="1" applyFont="1" applyBorder="1" applyAlignment="1">
      <alignment horizontal="center" vertical="center" wrapText="1"/>
    </xf>
    <xf numFmtId="49" fontId="21" fillId="0" borderId="5" xfId="0" applyNumberFormat="1" applyFont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6" fillId="0" borderId="4" xfId="0" applyFont="1" applyBorder="1" applyAlignment="1">
      <alignment horizontal="center" vertical="center"/>
    </xf>
    <xf numFmtId="10" fontId="27" fillId="0" borderId="11" xfId="0" applyNumberFormat="1" applyFont="1" applyBorder="1" applyAlignment="1">
      <alignment horizontal="center" vertical="center" wrapText="1"/>
    </xf>
    <xf numFmtId="10" fontId="27" fillId="0" borderId="6" xfId="0" applyNumberFormat="1" applyFont="1" applyBorder="1" applyAlignment="1">
      <alignment horizontal="center" vertical="center" wrapText="1"/>
    </xf>
    <xf numFmtId="10" fontId="27" fillId="0" borderId="7" xfId="0" applyNumberFormat="1" applyFont="1" applyBorder="1" applyAlignment="1">
      <alignment horizontal="center" vertical="center" wrapText="1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/>
    </xf>
    <xf numFmtId="178" fontId="27" fillId="0" borderId="11" xfId="0" applyNumberFormat="1" applyFont="1" applyBorder="1" applyAlignment="1">
      <alignment horizontal="center" vertical="center" wrapText="1"/>
    </xf>
    <xf numFmtId="49" fontId="27" fillId="0" borderId="11" xfId="0" applyNumberFormat="1" applyFont="1" applyBorder="1" applyAlignment="1">
      <alignment horizontal="center" vertical="center" wrapText="1"/>
    </xf>
    <xf numFmtId="0" fontId="28" fillId="0" borderId="5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0" fontId="1" fillId="0" borderId="5" xfId="0" applyFont="1" applyBorder="1" applyAlignment="1" quotePrefix="1">
      <alignment vertical="center"/>
    </xf>
    <xf numFmtId="0" fontId="4" fillId="0" borderId="5" xfId="0" applyFont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58" zoomScaleNormal="58" workbookViewId="0">
      <selection activeCell="I18" sqref="I18"/>
    </sheetView>
  </sheetViews>
  <sheetFormatPr defaultColWidth="9" defaultRowHeight="14.25"/>
  <cols>
    <col min="1" max="1" width="5.46666666666667" style="67" customWidth="1"/>
    <col min="2" max="2" width="7.26666666666667" style="67" customWidth="1"/>
    <col min="3" max="3" width="11.3333333333333" style="67" customWidth="1"/>
    <col min="4" max="4" width="13.5333333333333" style="67" customWidth="1"/>
    <col min="5" max="5" width="3.26666666666667" style="67" customWidth="1"/>
    <col min="6" max="6" width="11.3333333333333" style="67" customWidth="1"/>
    <col min="7" max="8" width="5.26666666666667" style="67" customWidth="1"/>
    <col min="9" max="9" width="33.7333333333333" style="67" customWidth="1"/>
    <col min="10" max="10" width="3.33333333333333" style="67" customWidth="1"/>
    <col min="11" max="11" width="9.26666666666667" style="67" customWidth="1"/>
    <col min="12" max="12" width="13" style="67" customWidth="1"/>
    <col min="13" max="13" width="3.26666666666667" style="67" customWidth="1"/>
    <col min="14" max="14" width="11.3333333333333" style="67" customWidth="1"/>
    <col min="15" max="15" width="17" style="67" customWidth="1"/>
    <col min="16" max="16" width="9.6" style="67" customWidth="1"/>
    <col min="17" max="17" width="5.46666666666667" style="67" customWidth="1"/>
    <col min="18" max="254" width="9" style="69"/>
    <col min="255" max="255" width="5.46666666666667" style="69" customWidth="1"/>
    <col min="256" max="256" width="7.26666666666667" style="69" customWidth="1"/>
    <col min="257" max="257" width="11.3333333333333" style="69" customWidth="1"/>
    <col min="258" max="258" width="13.5333333333333" style="69" customWidth="1"/>
    <col min="259" max="259" width="3.26666666666667" style="69" customWidth="1"/>
    <col min="260" max="260" width="11.3333333333333" style="69" customWidth="1"/>
    <col min="261" max="262" width="5.26666666666667" style="69" customWidth="1"/>
    <col min="263" max="263" width="24.7333333333333" style="69" customWidth="1"/>
    <col min="264" max="264" width="3.33333333333333" style="69" customWidth="1"/>
    <col min="265" max="265" width="9.26666666666667" style="69" customWidth="1"/>
    <col min="266" max="266" width="13" style="69" customWidth="1"/>
    <col min="267" max="267" width="3.26666666666667" style="69" customWidth="1"/>
    <col min="268" max="268" width="11.3333333333333" style="69" customWidth="1"/>
    <col min="269" max="269" width="17" style="69" customWidth="1"/>
    <col min="270" max="270" width="9.6" style="69" customWidth="1"/>
    <col min="271" max="271" width="5.46666666666667" style="69" customWidth="1"/>
    <col min="272" max="272" width="21.0666666666667" style="69" customWidth="1"/>
    <col min="273" max="273" width="6" style="69" customWidth="1"/>
    <col min="274" max="510" width="9" style="69"/>
    <col min="511" max="511" width="5.46666666666667" style="69" customWidth="1"/>
    <col min="512" max="512" width="7.26666666666667" style="69" customWidth="1"/>
    <col min="513" max="513" width="11.3333333333333" style="69" customWidth="1"/>
    <col min="514" max="514" width="13.5333333333333" style="69" customWidth="1"/>
    <col min="515" max="515" width="3.26666666666667" style="69" customWidth="1"/>
    <col min="516" max="516" width="11.3333333333333" style="69" customWidth="1"/>
    <col min="517" max="518" width="5.26666666666667" style="69" customWidth="1"/>
    <col min="519" max="519" width="24.7333333333333" style="69" customWidth="1"/>
    <col min="520" max="520" width="3.33333333333333" style="69" customWidth="1"/>
    <col min="521" max="521" width="9.26666666666667" style="69" customWidth="1"/>
    <col min="522" max="522" width="13" style="69" customWidth="1"/>
    <col min="523" max="523" width="3.26666666666667" style="69" customWidth="1"/>
    <col min="524" max="524" width="11.3333333333333" style="69" customWidth="1"/>
    <col min="525" max="525" width="17" style="69" customWidth="1"/>
    <col min="526" max="526" width="9.6" style="69" customWidth="1"/>
    <col min="527" max="527" width="5.46666666666667" style="69" customWidth="1"/>
    <col min="528" max="528" width="21.0666666666667" style="69" customWidth="1"/>
    <col min="529" max="529" width="6" style="69" customWidth="1"/>
    <col min="530" max="766" width="9" style="69"/>
    <col min="767" max="767" width="5.46666666666667" style="69" customWidth="1"/>
    <col min="768" max="768" width="7.26666666666667" style="69" customWidth="1"/>
    <col min="769" max="769" width="11.3333333333333" style="69" customWidth="1"/>
    <col min="770" max="770" width="13.5333333333333" style="69" customWidth="1"/>
    <col min="771" max="771" width="3.26666666666667" style="69" customWidth="1"/>
    <col min="772" max="772" width="11.3333333333333" style="69" customWidth="1"/>
    <col min="773" max="774" width="5.26666666666667" style="69" customWidth="1"/>
    <col min="775" max="775" width="24.7333333333333" style="69" customWidth="1"/>
    <col min="776" max="776" width="3.33333333333333" style="69" customWidth="1"/>
    <col min="777" max="777" width="9.26666666666667" style="69" customWidth="1"/>
    <col min="778" max="778" width="13" style="69" customWidth="1"/>
    <col min="779" max="779" width="3.26666666666667" style="69" customWidth="1"/>
    <col min="780" max="780" width="11.3333333333333" style="69" customWidth="1"/>
    <col min="781" max="781" width="17" style="69" customWidth="1"/>
    <col min="782" max="782" width="9.6" style="69" customWidth="1"/>
    <col min="783" max="783" width="5.46666666666667" style="69" customWidth="1"/>
    <col min="784" max="784" width="21.0666666666667" style="69" customWidth="1"/>
    <col min="785" max="785" width="6" style="69" customWidth="1"/>
    <col min="786" max="1022" width="9" style="69"/>
    <col min="1023" max="1023" width="5.46666666666667" style="69" customWidth="1"/>
    <col min="1024" max="1024" width="7.26666666666667" style="69" customWidth="1"/>
    <col min="1025" max="1025" width="11.3333333333333" style="69" customWidth="1"/>
    <col min="1026" max="1026" width="13.5333333333333" style="69" customWidth="1"/>
    <col min="1027" max="1027" width="3.26666666666667" style="69" customWidth="1"/>
    <col min="1028" max="1028" width="11.3333333333333" style="69" customWidth="1"/>
    <col min="1029" max="1030" width="5.26666666666667" style="69" customWidth="1"/>
    <col min="1031" max="1031" width="24.7333333333333" style="69" customWidth="1"/>
    <col min="1032" max="1032" width="3.33333333333333" style="69" customWidth="1"/>
    <col min="1033" max="1033" width="9.26666666666667" style="69" customWidth="1"/>
    <col min="1034" max="1034" width="13" style="69" customWidth="1"/>
    <col min="1035" max="1035" width="3.26666666666667" style="69" customWidth="1"/>
    <col min="1036" max="1036" width="11.3333333333333" style="69" customWidth="1"/>
    <col min="1037" max="1037" width="17" style="69" customWidth="1"/>
    <col min="1038" max="1038" width="9.6" style="69" customWidth="1"/>
    <col min="1039" max="1039" width="5.46666666666667" style="69" customWidth="1"/>
    <col min="1040" max="1040" width="21.0666666666667" style="69" customWidth="1"/>
    <col min="1041" max="1041" width="6" style="69" customWidth="1"/>
    <col min="1042" max="1278" width="9" style="69"/>
    <col min="1279" max="1279" width="5.46666666666667" style="69" customWidth="1"/>
    <col min="1280" max="1280" width="7.26666666666667" style="69" customWidth="1"/>
    <col min="1281" max="1281" width="11.3333333333333" style="69" customWidth="1"/>
    <col min="1282" max="1282" width="13.5333333333333" style="69" customWidth="1"/>
    <col min="1283" max="1283" width="3.26666666666667" style="69" customWidth="1"/>
    <col min="1284" max="1284" width="11.3333333333333" style="69" customWidth="1"/>
    <col min="1285" max="1286" width="5.26666666666667" style="69" customWidth="1"/>
    <col min="1287" max="1287" width="24.7333333333333" style="69" customWidth="1"/>
    <col min="1288" max="1288" width="3.33333333333333" style="69" customWidth="1"/>
    <col min="1289" max="1289" width="9.26666666666667" style="69" customWidth="1"/>
    <col min="1290" max="1290" width="13" style="69" customWidth="1"/>
    <col min="1291" max="1291" width="3.26666666666667" style="69" customWidth="1"/>
    <col min="1292" max="1292" width="11.3333333333333" style="69" customWidth="1"/>
    <col min="1293" max="1293" width="17" style="69" customWidth="1"/>
    <col min="1294" max="1294" width="9.6" style="69" customWidth="1"/>
    <col min="1295" max="1295" width="5.46666666666667" style="69" customWidth="1"/>
    <col min="1296" max="1296" width="21.0666666666667" style="69" customWidth="1"/>
    <col min="1297" max="1297" width="6" style="69" customWidth="1"/>
    <col min="1298" max="1534" width="9" style="69"/>
    <col min="1535" max="1535" width="5.46666666666667" style="69" customWidth="1"/>
    <col min="1536" max="1536" width="7.26666666666667" style="69" customWidth="1"/>
    <col min="1537" max="1537" width="11.3333333333333" style="69" customWidth="1"/>
    <col min="1538" max="1538" width="13.5333333333333" style="69" customWidth="1"/>
    <col min="1539" max="1539" width="3.26666666666667" style="69" customWidth="1"/>
    <col min="1540" max="1540" width="11.3333333333333" style="69" customWidth="1"/>
    <col min="1541" max="1542" width="5.26666666666667" style="69" customWidth="1"/>
    <col min="1543" max="1543" width="24.7333333333333" style="69" customWidth="1"/>
    <col min="1544" max="1544" width="3.33333333333333" style="69" customWidth="1"/>
    <col min="1545" max="1545" width="9.26666666666667" style="69" customWidth="1"/>
    <col min="1546" max="1546" width="13" style="69" customWidth="1"/>
    <col min="1547" max="1547" width="3.26666666666667" style="69" customWidth="1"/>
    <col min="1548" max="1548" width="11.3333333333333" style="69" customWidth="1"/>
    <col min="1549" max="1549" width="17" style="69" customWidth="1"/>
    <col min="1550" max="1550" width="9.6" style="69" customWidth="1"/>
    <col min="1551" max="1551" width="5.46666666666667" style="69" customWidth="1"/>
    <col min="1552" max="1552" width="21.0666666666667" style="69" customWidth="1"/>
    <col min="1553" max="1553" width="6" style="69" customWidth="1"/>
    <col min="1554" max="1790" width="9" style="69"/>
    <col min="1791" max="1791" width="5.46666666666667" style="69" customWidth="1"/>
    <col min="1792" max="1792" width="7.26666666666667" style="69" customWidth="1"/>
    <col min="1793" max="1793" width="11.3333333333333" style="69" customWidth="1"/>
    <col min="1794" max="1794" width="13.5333333333333" style="69" customWidth="1"/>
    <col min="1795" max="1795" width="3.26666666666667" style="69" customWidth="1"/>
    <col min="1796" max="1796" width="11.3333333333333" style="69" customWidth="1"/>
    <col min="1797" max="1798" width="5.26666666666667" style="69" customWidth="1"/>
    <col min="1799" max="1799" width="24.7333333333333" style="69" customWidth="1"/>
    <col min="1800" max="1800" width="3.33333333333333" style="69" customWidth="1"/>
    <col min="1801" max="1801" width="9.26666666666667" style="69" customWidth="1"/>
    <col min="1802" max="1802" width="13" style="69" customWidth="1"/>
    <col min="1803" max="1803" width="3.26666666666667" style="69" customWidth="1"/>
    <col min="1804" max="1804" width="11.3333333333333" style="69" customWidth="1"/>
    <col min="1805" max="1805" width="17" style="69" customWidth="1"/>
    <col min="1806" max="1806" width="9.6" style="69" customWidth="1"/>
    <col min="1807" max="1807" width="5.46666666666667" style="69" customWidth="1"/>
    <col min="1808" max="1808" width="21.0666666666667" style="69" customWidth="1"/>
    <col min="1809" max="1809" width="6" style="69" customWidth="1"/>
    <col min="1810" max="2046" width="9" style="69"/>
    <col min="2047" max="2047" width="5.46666666666667" style="69" customWidth="1"/>
    <col min="2048" max="2048" width="7.26666666666667" style="69" customWidth="1"/>
    <col min="2049" max="2049" width="11.3333333333333" style="69" customWidth="1"/>
    <col min="2050" max="2050" width="13.5333333333333" style="69" customWidth="1"/>
    <col min="2051" max="2051" width="3.26666666666667" style="69" customWidth="1"/>
    <col min="2052" max="2052" width="11.3333333333333" style="69" customWidth="1"/>
    <col min="2053" max="2054" width="5.26666666666667" style="69" customWidth="1"/>
    <col min="2055" max="2055" width="24.7333333333333" style="69" customWidth="1"/>
    <col min="2056" max="2056" width="3.33333333333333" style="69" customWidth="1"/>
    <col min="2057" max="2057" width="9.26666666666667" style="69" customWidth="1"/>
    <col min="2058" max="2058" width="13" style="69" customWidth="1"/>
    <col min="2059" max="2059" width="3.26666666666667" style="69" customWidth="1"/>
    <col min="2060" max="2060" width="11.3333333333333" style="69" customWidth="1"/>
    <col min="2061" max="2061" width="17" style="69" customWidth="1"/>
    <col min="2062" max="2062" width="9.6" style="69" customWidth="1"/>
    <col min="2063" max="2063" width="5.46666666666667" style="69" customWidth="1"/>
    <col min="2064" max="2064" width="21.0666666666667" style="69" customWidth="1"/>
    <col min="2065" max="2065" width="6" style="69" customWidth="1"/>
    <col min="2066" max="2302" width="9" style="69"/>
    <col min="2303" max="2303" width="5.46666666666667" style="69" customWidth="1"/>
    <col min="2304" max="2304" width="7.26666666666667" style="69" customWidth="1"/>
    <col min="2305" max="2305" width="11.3333333333333" style="69" customWidth="1"/>
    <col min="2306" max="2306" width="13.5333333333333" style="69" customWidth="1"/>
    <col min="2307" max="2307" width="3.26666666666667" style="69" customWidth="1"/>
    <col min="2308" max="2308" width="11.3333333333333" style="69" customWidth="1"/>
    <col min="2309" max="2310" width="5.26666666666667" style="69" customWidth="1"/>
    <col min="2311" max="2311" width="24.7333333333333" style="69" customWidth="1"/>
    <col min="2312" max="2312" width="3.33333333333333" style="69" customWidth="1"/>
    <col min="2313" max="2313" width="9.26666666666667" style="69" customWidth="1"/>
    <col min="2314" max="2314" width="13" style="69" customWidth="1"/>
    <col min="2315" max="2315" width="3.26666666666667" style="69" customWidth="1"/>
    <col min="2316" max="2316" width="11.3333333333333" style="69" customWidth="1"/>
    <col min="2317" max="2317" width="17" style="69" customWidth="1"/>
    <col min="2318" max="2318" width="9.6" style="69" customWidth="1"/>
    <col min="2319" max="2319" width="5.46666666666667" style="69" customWidth="1"/>
    <col min="2320" max="2320" width="21.0666666666667" style="69" customWidth="1"/>
    <col min="2321" max="2321" width="6" style="69" customWidth="1"/>
    <col min="2322" max="2558" width="9" style="69"/>
    <col min="2559" max="2559" width="5.46666666666667" style="69" customWidth="1"/>
    <col min="2560" max="2560" width="7.26666666666667" style="69" customWidth="1"/>
    <col min="2561" max="2561" width="11.3333333333333" style="69" customWidth="1"/>
    <col min="2562" max="2562" width="13.5333333333333" style="69" customWidth="1"/>
    <col min="2563" max="2563" width="3.26666666666667" style="69" customWidth="1"/>
    <col min="2564" max="2564" width="11.3333333333333" style="69" customWidth="1"/>
    <col min="2565" max="2566" width="5.26666666666667" style="69" customWidth="1"/>
    <col min="2567" max="2567" width="24.7333333333333" style="69" customWidth="1"/>
    <col min="2568" max="2568" width="3.33333333333333" style="69" customWidth="1"/>
    <col min="2569" max="2569" width="9.26666666666667" style="69" customWidth="1"/>
    <col min="2570" max="2570" width="13" style="69" customWidth="1"/>
    <col min="2571" max="2571" width="3.26666666666667" style="69" customWidth="1"/>
    <col min="2572" max="2572" width="11.3333333333333" style="69" customWidth="1"/>
    <col min="2573" max="2573" width="17" style="69" customWidth="1"/>
    <col min="2574" max="2574" width="9.6" style="69" customWidth="1"/>
    <col min="2575" max="2575" width="5.46666666666667" style="69" customWidth="1"/>
    <col min="2576" max="2576" width="21.0666666666667" style="69" customWidth="1"/>
    <col min="2577" max="2577" width="6" style="69" customWidth="1"/>
    <col min="2578" max="2814" width="9" style="69"/>
    <col min="2815" max="2815" width="5.46666666666667" style="69" customWidth="1"/>
    <col min="2816" max="2816" width="7.26666666666667" style="69" customWidth="1"/>
    <col min="2817" max="2817" width="11.3333333333333" style="69" customWidth="1"/>
    <col min="2818" max="2818" width="13.5333333333333" style="69" customWidth="1"/>
    <col min="2819" max="2819" width="3.26666666666667" style="69" customWidth="1"/>
    <col min="2820" max="2820" width="11.3333333333333" style="69" customWidth="1"/>
    <col min="2821" max="2822" width="5.26666666666667" style="69" customWidth="1"/>
    <col min="2823" max="2823" width="24.7333333333333" style="69" customWidth="1"/>
    <col min="2824" max="2824" width="3.33333333333333" style="69" customWidth="1"/>
    <col min="2825" max="2825" width="9.26666666666667" style="69" customWidth="1"/>
    <col min="2826" max="2826" width="13" style="69" customWidth="1"/>
    <col min="2827" max="2827" width="3.26666666666667" style="69" customWidth="1"/>
    <col min="2828" max="2828" width="11.3333333333333" style="69" customWidth="1"/>
    <col min="2829" max="2829" width="17" style="69" customWidth="1"/>
    <col min="2830" max="2830" width="9.6" style="69" customWidth="1"/>
    <col min="2831" max="2831" width="5.46666666666667" style="69" customWidth="1"/>
    <col min="2832" max="2832" width="21.0666666666667" style="69" customWidth="1"/>
    <col min="2833" max="2833" width="6" style="69" customWidth="1"/>
    <col min="2834" max="3070" width="9" style="69"/>
    <col min="3071" max="3071" width="5.46666666666667" style="69" customWidth="1"/>
    <col min="3072" max="3072" width="7.26666666666667" style="69" customWidth="1"/>
    <col min="3073" max="3073" width="11.3333333333333" style="69" customWidth="1"/>
    <col min="3074" max="3074" width="13.5333333333333" style="69" customWidth="1"/>
    <col min="3075" max="3075" width="3.26666666666667" style="69" customWidth="1"/>
    <col min="3076" max="3076" width="11.3333333333333" style="69" customWidth="1"/>
    <col min="3077" max="3078" width="5.26666666666667" style="69" customWidth="1"/>
    <col min="3079" max="3079" width="24.7333333333333" style="69" customWidth="1"/>
    <col min="3080" max="3080" width="3.33333333333333" style="69" customWidth="1"/>
    <col min="3081" max="3081" width="9.26666666666667" style="69" customWidth="1"/>
    <col min="3082" max="3082" width="13" style="69" customWidth="1"/>
    <col min="3083" max="3083" width="3.26666666666667" style="69" customWidth="1"/>
    <col min="3084" max="3084" width="11.3333333333333" style="69" customWidth="1"/>
    <col min="3085" max="3085" width="17" style="69" customWidth="1"/>
    <col min="3086" max="3086" width="9.6" style="69" customWidth="1"/>
    <col min="3087" max="3087" width="5.46666666666667" style="69" customWidth="1"/>
    <col min="3088" max="3088" width="21.0666666666667" style="69" customWidth="1"/>
    <col min="3089" max="3089" width="6" style="69" customWidth="1"/>
    <col min="3090" max="3326" width="9" style="69"/>
    <col min="3327" max="3327" width="5.46666666666667" style="69" customWidth="1"/>
    <col min="3328" max="3328" width="7.26666666666667" style="69" customWidth="1"/>
    <col min="3329" max="3329" width="11.3333333333333" style="69" customWidth="1"/>
    <col min="3330" max="3330" width="13.5333333333333" style="69" customWidth="1"/>
    <col min="3331" max="3331" width="3.26666666666667" style="69" customWidth="1"/>
    <col min="3332" max="3332" width="11.3333333333333" style="69" customWidth="1"/>
    <col min="3333" max="3334" width="5.26666666666667" style="69" customWidth="1"/>
    <col min="3335" max="3335" width="24.7333333333333" style="69" customWidth="1"/>
    <col min="3336" max="3336" width="3.33333333333333" style="69" customWidth="1"/>
    <col min="3337" max="3337" width="9.26666666666667" style="69" customWidth="1"/>
    <col min="3338" max="3338" width="13" style="69" customWidth="1"/>
    <col min="3339" max="3339" width="3.26666666666667" style="69" customWidth="1"/>
    <col min="3340" max="3340" width="11.3333333333333" style="69" customWidth="1"/>
    <col min="3341" max="3341" width="17" style="69" customWidth="1"/>
    <col min="3342" max="3342" width="9.6" style="69" customWidth="1"/>
    <col min="3343" max="3343" width="5.46666666666667" style="69" customWidth="1"/>
    <col min="3344" max="3344" width="21.0666666666667" style="69" customWidth="1"/>
    <col min="3345" max="3345" width="6" style="69" customWidth="1"/>
    <col min="3346" max="3582" width="9" style="69"/>
    <col min="3583" max="3583" width="5.46666666666667" style="69" customWidth="1"/>
    <col min="3584" max="3584" width="7.26666666666667" style="69" customWidth="1"/>
    <col min="3585" max="3585" width="11.3333333333333" style="69" customWidth="1"/>
    <col min="3586" max="3586" width="13.5333333333333" style="69" customWidth="1"/>
    <col min="3587" max="3587" width="3.26666666666667" style="69" customWidth="1"/>
    <col min="3588" max="3588" width="11.3333333333333" style="69" customWidth="1"/>
    <col min="3589" max="3590" width="5.26666666666667" style="69" customWidth="1"/>
    <col min="3591" max="3591" width="24.7333333333333" style="69" customWidth="1"/>
    <col min="3592" max="3592" width="3.33333333333333" style="69" customWidth="1"/>
    <col min="3593" max="3593" width="9.26666666666667" style="69" customWidth="1"/>
    <col min="3594" max="3594" width="13" style="69" customWidth="1"/>
    <col min="3595" max="3595" width="3.26666666666667" style="69" customWidth="1"/>
    <col min="3596" max="3596" width="11.3333333333333" style="69" customWidth="1"/>
    <col min="3597" max="3597" width="17" style="69" customWidth="1"/>
    <col min="3598" max="3598" width="9.6" style="69" customWidth="1"/>
    <col min="3599" max="3599" width="5.46666666666667" style="69" customWidth="1"/>
    <col min="3600" max="3600" width="21.0666666666667" style="69" customWidth="1"/>
    <col min="3601" max="3601" width="6" style="69" customWidth="1"/>
    <col min="3602" max="3838" width="9" style="69"/>
    <col min="3839" max="3839" width="5.46666666666667" style="69" customWidth="1"/>
    <col min="3840" max="3840" width="7.26666666666667" style="69" customWidth="1"/>
    <col min="3841" max="3841" width="11.3333333333333" style="69" customWidth="1"/>
    <col min="3842" max="3842" width="13.5333333333333" style="69" customWidth="1"/>
    <col min="3843" max="3843" width="3.26666666666667" style="69" customWidth="1"/>
    <col min="3844" max="3844" width="11.3333333333333" style="69" customWidth="1"/>
    <col min="3845" max="3846" width="5.26666666666667" style="69" customWidth="1"/>
    <col min="3847" max="3847" width="24.7333333333333" style="69" customWidth="1"/>
    <col min="3848" max="3848" width="3.33333333333333" style="69" customWidth="1"/>
    <col min="3849" max="3849" width="9.26666666666667" style="69" customWidth="1"/>
    <col min="3850" max="3850" width="13" style="69" customWidth="1"/>
    <col min="3851" max="3851" width="3.26666666666667" style="69" customWidth="1"/>
    <col min="3852" max="3852" width="11.3333333333333" style="69" customWidth="1"/>
    <col min="3853" max="3853" width="17" style="69" customWidth="1"/>
    <col min="3854" max="3854" width="9.6" style="69" customWidth="1"/>
    <col min="3855" max="3855" width="5.46666666666667" style="69" customWidth="1"/>
    <col min="3856" max="3856" width="21.0666666666667" style="69" customWidth="1"/>
    <col min="3857" max="3857" width="6" style="69" customWidth="1"/>
    <col min="3858" max="4094" width="9" style="69"/>
    <col min="4095" max="4095" width="5.46666666666667" style="69" customWidth="1"/>
    <col min="4096" max="4096" width="7.26666666666667" style="69" customWidth="1"/>
    <col min="4097" max="4097" width="11.3333333333333" style="69" customWidth="1"/>
    <col min="4098" max="4098" width="13.5333333333333" style="69" customWidth="1"/>
    <col min="4099" max="4099" width="3.26666666666667" style="69" customWidth="1"/>
    <col min="4100" max="4100" width="11.3333333333333" style="69" customWidth="1"/>
    <col min="4101" max="4102" width="5.26666666666667" style="69" customWidth="1"/>
    <col min="4103" max="4103" width="24.7333333333333" style="69" customWidth="1"/>
    <col min="4104" max="4104" width="3.33333333333333" style="69" customWidth="1"/>
    <col min="4105" max="4105" width="9.26666666666667" style="69" customWidth="1"/>
    <col min="4106" max="4106" width="13" style="69" customWidth="1"/>
    <col min="4107" max="4107" width="3.26666666666667" style="69" customWidth="1"/>
    <col min="4108" max="4108" width="11.3333333333333" style="69" customWidth="1"/>
    <col min="4109" max="4109" width="17" style="69" customWidth="1"/>
    <col min="4110" max="4110" width="9.6" style="69" customWidth="1"/>
    <col min="4111" max="4111" width="5.46666666666667" style="69" customWidth="1"/>
    <col min="4112" max="4112" width="21.0666666666667" style="69" customWidth="1"/>
    <col min="4113" max="4113" width="6" style="69" customWidth="1"/>
    <col min="4114" max="4350" width="9" style="69"/>
    <col min="4351" max="4351" width="5.46666666666667" style="69" customWidth="1"/>
    <col min="4352" max="4352" width="7.26666666666667" style="69" customWidth="1"/>
    <col min="4353" max="4353" width="11.3333333333333" style="69" customWidth="1"/>
    <col min="4354" max="4354" width="13.5333333333333" style="69" customWidth="1"/>
    <col min="4355" max="4355" width="3.26666666666667" style="69" customWidth="1"/>
    <col min="4356" max="4356" width="11.3333333333333" style="69" customWidth="1"/>
    <col min="4357" max="4358" width="5.26666666666667" style="69" customWidth="1"/>
    <col min="4359" max="4359" width="24.7333333333333" style="69" customWidth="1"/>
    <col min="4360" max="4360" width="3.33333333333333" style="69" customWidth="1"/>
    <col min="4361" max="4361" width="9.26666666666667" style="69" customWidth="1"/>
    <col min="4362" max="4362" width="13" style="69" customWidth="1"/>
    <col min="4363" max="4363" width="3.26666666666667" style="69" customWidth="1"/>
    <col min="4364" max="4364" width="11.3333333333333" style="69" customWidth="1"/>
    <col min="4365" max="4365" width="17" style="69" customWidth="1"/>
    <col min="4366" max="4366" width="9.6" style="69" customWidth="1"/>
    <col min="4367" max="4367" width="5.46666666666667" style="69" customWidth="1"/>
    <col min="4368" max="4368" width="21.0666666666667" style="69" customWidth="1"/>
    <col min="4369" max="4369" width="6" style="69" customWidth="1"/>
    <col min="4370" max="4606" width="9" style="69"/>
    <col min="4607" max="4607" width="5.46666666666667" style="69" customWidth="1"/>
    <col min="4608" max="4608" width="7.26666666666667" style="69" customWidth="1"/>
    <col min="4609" max="4609" width="11.3333333333333" style="69" customWidth="1"/>
    <col min="4610" max="4610" width="13.5333333333333" style="69" customWidth="1"/>
    <col min="4611" max="4611" width="3.26666666666667" style="69" customWidth="1"/>
    <col min="4612" max="4612" width="11.3333333333333" style="69" customWidth="1"/>
    <col min="4613" max="4614" width="5.26666666666667" style="69" customWidth="1"/>
    <col min="4615" max="4615" width="24.7333333333333" style="69" customWidth="1"/>
    <col min="4616" max="4616" width="3.33333333333333" style="69" customWidth="1"/>
    <col min="4617" max="4617" width="9.26666666666667" style="69" customWidth="1"/>
    <col min="4618" max="4618" width="13" style="69" customWidth="1"/>
    <col min="4619" max="4619" width="3.26666666666667" style="69" customWidth="1"/>
    <col min="4620" max="4620" width="11.3333333333333" style="69" customWidth="1"/>
    <col min="4621" max="4621" width="17" style="69" customWidth="1"/>
    <col min="4622" max="4622" width="9.6" style="69" customWidth="1"/>
    <col min="4623" max="4623" width="5.46666666666667" style="69" customWidth="1"/>
    <col min="4624" max="4624" width="21.0666666666667" style="69" customWidth="1"/>
    <col min="4625" max="4625" width="6" style="69" customWidth="1"/>
    <col min="4626" max="4862" width="9" style="69"/>
    <col min="4863" max="4863" width="5.46666666666667" style="69" customWidth="1"/>
    <col min="4864" max="4864" width="7.26666666666667" style="69" customWidth="1"/>
    <col min="4865" max="4865" width="11.3333333333333" style="69" customWidth="1"/>
    <col min="4866" max="4866" width="13.5333333333333" style="69" customWidth="1"/>
    <col min="4867" max="4867" width="3.26666666666667" style="69" customWidth="1"/>
    <col min="4868" max="4868" width="11.3333333333333" style="69" customWidth="1"/>
    <col min="4869" max="4870" width="5.26666666666667" style="69" customWidth="1"/>
    <col min="4871" max="4871" width="24.7333333333333" style="69" customWidth="1"/>
    <col min="4872" max="4872" width="3.33333333333333" style="69" customWidth="1"/>
    <col min="4873" max="4873" width="9.26666666666667" style="69" customWidth="1"/>
    <col min="4874" max="4874" width="13" style="69" customWidth="1"/>
    <col min="4875" max="4875" width="3.26666666666667" style="69" customWidth="1"/>
    <col min="4876" max="4876" width="11.3333333333333" style="69" customWidth="1"/>
    <col min="4877" max="4877" width="17" style="69" customWidth="1"/>
    <col min="4878" max="4878" width="9.6" style="69" customWidth="1"/>
    <col min="4879" max="4879" width="5.46666666666667" style="69" customWidth="1"/>
    <col min="4880" max="4880" width="21.0666666666667" style="69" customWidth="1"/>
    <col min="4881" max="4881" width="6" style="69" customWidth="1"/>
    <col min="4882" max="5118" width="9" style="69"/>
    <col min="5119" max="5119" width="5.46666666666667" style="69" customWidth="1"/>
    <col min="5120" max="5120" width="7.26666666666667" style="69" customWidth="1"/>
    <col min="5121" max="5121" width="11.3333333333333" style="69" customWidth="1"/>
    <col min="5122" max="5122" width="13.5333333333333" style="69" customWidth="1"/>
    <col min="5123" max="5123" width="3.26666666666667" style="69" customWidth="1"/>
    <col min="5124" max="5124" width="11.3333333333333" style="69" customWidth="1"/>
    <col min="5125" max="5126" width="5.26666666666667" style="69" customWidth="1"/>
    <col min="5127" max="5127" width="24.7333333333333" style="69" customWidth="1"/>
    <col min="5128" max="5128" width="3.33333333333333" style="69" customWidth="1"/>
    <col min="5129" max="5129" width="9.26666666666667" style="69" customWidth="1"/>
    <col min="5130" max="5130" width="13" style="69" customWidth="1"/>
    <col min="5131" max="5131" width="3.26666666666667" style="69" customWidth="1"/>
    <col min="5132" max="5132" width="11.3333333333333" style="69" customWidth="1"/>
    <col min="5133" max="5133" width="17" style="69" customWidth="1"/>
    <col min="5134" max="5134" width="9.6" style="69" customWidth="1"/>
    <col min="5135" max="5135" width="5.46666666666667" style="69" customWidth="1"/>
    <col min="5136" max="5136" width="21.0666666666667" style="69" customWidth="1"/>
    <col min="5137" max="5137" width="6" style="69" customWidth="1"/>
    <col min="5138" max="5374" width="9" style="69"/>
    <col min="5375" max="5375" width="5.46666666666667" style="69" customWidth="1"/>
    <col min="5376" max="5376" width="7.26666666666667" style="69" customWidth="1"/>
    <col min="5377" max="5377" width="11.3333333333333" style="69" customWidth="1"/>
    <col min="5378" max="5378" width="13.5333333333333" style="69" customWidth="1"/>
    <col min="5379" max="5379" width="3.26666666666667" style="69" customWidth="1"/>
    <col min="5380" max="5380" width="11.3333333333333" style="69" customWidth="1"/>
    <col min="5381" max="5382" width="5.26666666666667" style="69" customWidth="1"/>
    <col min="5383" max="5383" width="24.7333333333333" style="69" customWidth="1"/>
    <col min="5384" max="5384" width="3.33333333333333" style="69" customWidth="1"/>
    <col min="5385" max="5385" width="9.26666666666667" style="69" customWidth="1"/>
    <col min="5386" max="5386" width="13" style="69" customWidth="1"/>
    <col min="5387" max="5387" width="3.26666666666667" style="69" customWidth="1"/>
    <col min="5388" max="5388" width="11.3333333333333" style="69" customWidth="1"/>
    <col min="5389" max="5389" width="17" style="69" customWidth="1"/>
    <col min="5390" max="5390" width="9.6" style="69" customWidth="1"/>
    <col min="5391" max="5391" width="5.46666666666667" style="69" customWidth="1"/>
    <col min="5392" max="5392" width="21.0666666666667" style="69" customWidth="1"/>
    <col min="5393" max="5393" width="6" style="69" customWidth="1"/>
    <col min="5394" max="5630" width="9" style="69"/>
    <col min="5631" max="5631" width="5.46666666666667" style="69" customWidth="1"/>
    <col min="5632" max="5632" width="7.26666666666667" style="69" customWidth="1"/>
    <col min="5633" max="5633" width="11.3333333333333" style="69" customWidth="1"/>
    <col min="5634" max="5634" width="13.5333333333333" style="69" customWidth="1"/>
    <col min="5635" max="5635" width="3.26666666666667" style="69" customWidth="1"/>
    <col min="5636" max="5636" width="11.3333333333333" style="69" customWidth="1"/>
    <col min="5637" max="5638" width="5.26666666666667" style="69" customWidth="1"/>
    <col min="5639" max="5639" width="24.7333333333333" style="69" customWidth="1"/>
    <col min="5640" max="5640" width="3.33333333333333" style="69" customWidth="1"/>
    <col min="5641" max="5641" width="9.26666666666667" style="69" customWidth="1"/>
    <col min="5642" max="5642" width="13" style="69" customWidth="1"/>
    <col min="5643" max="5643" width="3.26666666666667" style="69" customWidth="1"/>
    <col min="5644" max="5644" width="11.3333333333333" style="69" customWidth="1"/>
    <col min="5645" max="5645" width="17" style="69" customWidth="1"/>
    <col min="5646" max="5646" width="9.6" style="69" customWidth="1"/>
    <col min="5647" max="5647" width="5.46666666666667" style="69" customWidth="1"/>
    <col min="5648" max="5648" width="21.0666666666667" style="69" customWidth="1"/>
    <col min="5649" max="5649" width="6" style="69" customWidth="1"/>
    <col min="5650" max="5886" width="9" style="69"/>
    <col min="5887" max="5887" width="5.46666666666667" style="69" customWidth="1"/>
    <col min="5888" max="5888" width="7.26666666666667" style="69" customWidth="1"/>
    <col min="5889" max="5889" width="11.3333333333333" style="69" customWidth="1"/>
    <col min="5890" max="5890" width="13.5333333333333" style="69" customWidth="1"/>
    <col min="5891" max="5891" width="3.26666666666667" style="69" customWidth="1"/>
    <col min="5892" max="5892" width="11.3333333333333" style="69" customWidth="1"/>
    <col min="5893" max="5894" width="5.26666666666667" style="69" customWidth="1"/>
    <col min="5895" max="5895" width="24.7333333333333" style="69" customWidth="1"/>
    <col min="5896" max="5896" width="3.33333333333333" style="69" customWidth="1"/>
    <col min="5897" max="5897" width="9.26666666666667" style="69" customWidth="1"/>
    <col min="5898" max="5898" width="13" style="69" customWidth="1"/>
    <col min="5899" max="5899" width="3.26666666666667" style="69" customWidth="1"/>
    <col min="5900" max="5900" width="11.3333333333333" style="69" customWidth="1"/>
    <col min="5901" max="5901" width="17" style="69" customWidth="1"/>
    <col min="5902" max="5902" width="9.6" style="69" customWidth="1"/>
    <col min="5903" max="5903" width="5.46666666666667" style="69" customWidth="1"/>
    <col min="5904" max="5904" width="21.0666666666667" style="69" customWidth="1"/>
    <col min="5905" max="5905" width="6" style="69" customWidth="1"/>
    <col min="5906" max="6142" width="9" style="69"/>
    <col min="6143" max="6143" width="5.46666666666667" style="69" customWidth="1"/>
    <col min="6144" max="6144" width="7.26666666666667" style="69" customWidth="1"/>
    <col min="6145" max="6145" width="11.3333333333333" style="69" customWidth="1"/>
    <col min="6146" max="6146" width="13.5333333333333" style="69" customWidth="1"/>
    <col min="6147" max="6147" width="3.26666666666667" style="69" customWidth="1"/>
    <col min="6148" max="6148" width="11.3333333333333" style="69" customWidth="1"/>
    <col min="6149" max="6150" width="5.26666666666667" style="69" customWidth="1"/>
    <col min="6151" max="6151" width="24.7333333333333" style="69" customWidth="1"/>
    <col min="6152" max="6152" width="3.33333333333333" style="69" customWidth="1"/>
    <col min="6153" max="6153" width="9.26666666666667" style="69" customWidth="1"/>
    <col min="6154" max="6154" width="13" style="69" customWidth="1"/>
    <col min="6155" max="6155" width="3.26666666666667" style="69" customWidth="1"/>
    <col min="6156" max="6156" width="11.3333333333333" style="69" customWidth="1"/>
    <col min="6157" max="6157" width="17" style="69" customWidth="1"/>
    <col min="6158" max="6158" width="9.6" style="69" customWidth="1"/>
    <col min="6159" max="6159" width="5.46666666666667" style="69" customWidth="1"/>
    <col min="6160" max="6160" width="21.0666666666667" style="69" customWidth="1"/>
    <col min="6161" max="6161" width="6" style="69" customWidth="1"/>
    <col min="6162" max="6398" width="9" style="69"/>
    <col min="6399" max="6399" width="5.46666666666667" style="69" customWidth="1"/>
    <col min="6400" max="6400" width="7.26666666666667" style="69" customWidth="1"/>
    <col min="6401" max="6401" width="11.3333333333333" style="69" customWidth="1"/>
    <col min="6402" max="6402" width="13.5333333333333" style="69" customWidth="1"/>
    <col min="6403" max="6403" width="3.26666666666667" style="69" customWidth="1"/>
    <col min="6404" max="6404" width="11.3333333333333" style="69" customWidth="1"/>
    <col min="6405" max="6406" width="5.26666666666667" style="69" customWidth="1"/>
    <col min="6407" max="6407" width="24.7333333333333" style="69" customWidth="1"/>
    <col min="6408" max="6408" width="3.33333333333333" style="69" customWidth="1"/>
    <col min="6409" max="6409" width="9.26666666666667" style="69" customWidth="1"/>
    <col min="6410" max="6410" width="13" style="69" customWidth="1"/>
    <col min="6411" max="6411" width="3.26666666666667" style="69" customWidth="1"/>
    <col min="6412" max="6412" width="11.3333333333333" style="69" customWidth="1"/>
    <col min="6413" max="6413" width="17" style="69" customWidth="1"/>
    <col min="6414" max="6414" width="9.6" style="69" customWidth="1"/>
    <col min="6415" max="6415" width="5.46666666666667" style="69" customWidth="1"/>
    <col min="6416" max="6416" width="21.0666666666667" style="69" customWidth="1"/>
    <col min="6417" max="6417" width="6" style="69" customWidth="1"/>
    <col min="6418" max="6654" width="9" style="69"/>
    <col min="6655" max="6655" width="5.46666666666667" style="69" customWidth="1"/>
    <col min="6656" max="6656" width="7.26666666666667" style="69" customWidth="1"/>
    <col min="6657" max="6657" width="11.3333333333333" style="69" customWidth="1"/>
    <col min="6658" max="6658" width="13.5333333333333" style="69" customWidth="1"/>
    <col min="6659" max="6659" width="3.26666666666667" style="69" customWidth="1"/>
    <col min="6660" max="6660" width="11.3333333333333" style="69" customWidth="1"/>
    <col min="6661" max="6662" width="5.26666666666667" style="69" customWidth="1"/>
    <col min="6663" max="6663" width="24.7333333333333" style="69" customWidth="1"/>
    <col min="6664" max="6664" width="3.33333333333333" style="69" customWidth="1"/>
    <col min="6665" max="6665" width="9.26666666666667" style="69" customWidth="1"/>
    <col min="6666" max="6666" width="13" style="69" customWidth="1"/>
    <col min="6667" max="6667" width="3.26666666666667" style="69" customWidth="1"/>
    <col min="6668" max="6668" width="11.3333333333333" style="69" customWidth="1"/>
    <col min="6669" max="6669" width="17" style="69" customWidth="1"/>
    <col min="6670" max="6670" width="9.6" style="69" customWidth="1"/>
    <col min="6671" max="6671" width="5.46666666666667" style="69" customWidth="1"/>
    <col min="6672" max="6672" width="21.0666666666667" style="69" customWidth="1"/>
    <col min="6673" max="6673" width="6" style="69" customWidth="1"/>
    <col min="6674" max="6910" width="9" style="69"/>
    <col min="6911" max="6911" width="5.46666666666667" style="69" customWidth="1"/>
    <col min="6912" max="6912" width="7.26666666666667" style="69" customWidth="1"/>
    <col min="6913" max="6913" width="11.3333333333333" style="69" customWidth="1"/>
    <col min="6914" max="6914" width="13.5333333333333" style="69" customWidth="1"/>
    <col min="6915" max="6915" width="3.26666666666667" style="69" customWidth="1"/>
    <col min="6916" max="6916" width="11.3333333333333" style="69" customWidth="1"/>
    <col min="6917" max="6918" width="5.26666666666667" style="69" customWidth="1"/>
    <col min="6919" max="6919" width="24.7333333333333" style="69" customWidth="1"/>
    <col min="6920" max="6920" width="3.33333333333333" style="69" customWidth="1"/>
    <col min="6921" max="6921" width="9.26666666666667" style="69" customWidth="1"/>
    <col min="6922" max="6922" width="13" style="69" customWidth="1"/>
    <col min="6923" max="6923" width="3.26666666666667" style="69" customWidth="1"/>
    <col min="6924" max="6924" width="11.3333333333333" style="69" customWidth="1"/>
    <col min="6925" max="6925" width="17" style="69" customWidth="1"/>
    <col min="6926" max="6926" width="9.6" style="69" customWidth="1"/>
    <col min="6927" max="6927" width="5.46666666666667" style="69" customWidth="1"/>
    <col min="6928" max="6928" width="21.0666666666667" style="69" customWidth="1"/>
    <col min="6929" max="6929" width="6" style="69" customWidth="1"/>
    <col min="6930" max="7166" width="9" style="69"/>
    <col min="7167" max="7167" width="5.46666666666667" style="69" customWidth="1"/>
    <col min="7168" max="7168" width="7.26666666666667" style="69" customWidth="1"/>
    <col min="7169" max="7169" width="11.3333333333333" style="69" customWidth="1"/>
    <col min="7170" max="7170" width="13.5333333333333" style="69" customWidth="1"/>
    <col min="7171" max="7171" width="3.26666666666667" style="69" customWidth="1"/>
    <col min="7172" max="7172" width="11.3333333333333" style="69" customWidth="1"/>
    <col min="7173" max="7174" width="5.26666666666667" style="69" customWidth="1"/>
    <col min="7175" max="7175" width="24.7333333333333" style="69" customWidth="1"/>
    <col min="7176" max="7176" width="3.33333333333333" style="69" customWidth="1"/>
    <col min="7177" max="7177" width="9.26666666666667" style="69" customWidth="1"/>
    <col min="7178" max="7178" width="13" style="69" customWidth="1"/>
    <col min="7179" max="7179" width="3.26666666666667" style="69" customWidth="1"/>
    <col min="7180" max="7180" width="11.3333333333333" style="69" customWidth="1"/>
    <col min="7181" max="7181" width="17" style="69" customWidth="1"/>
    <col min="7182" max="7182" width="9.6" style="69" customWidth="1"/>
    <col min="7183" max="7183" width="5.46666666666667" style="69" customWidth="1"/>
    <col min="7184" max="7184" width="21.0666666666667" style="69" customWidth="1"/>
    <col min="7185" max="7185" width="6" style="69" customWidth="1"/>
    <col min="7186" max="7422" width="9" style="69"/>
    <col min="7423" max="7423" width="5.46666666666667" style="69" customWidth="1"/>
    <col min="7424" max="7424" width="7.26666666666667" style="69" customWidth="1"/>
    <col min="7425" max="7425" width="11.3333333333333" style="69" customWidth="1"/>
    <col min="7426" max="7426" width="13.5333333333333" style="69" customWidth="1"/>
    <col min="7427" max="7427" width="3.26666666666667" style="69" customWidth="1"/>
    <col min="7428" max="7428" width="11.3333333333333" style="69" customWidth="1"/>
    <col min="7429" max="7430" width="5.26666666666667" style="69" customWidth="1"/>
    <col min="7431" max="7431" width="24.7333333333333" style="69" customWidth="1"/>
    <col min="7432" max="7432" width="3.33333333333333" style="69" customWidth="1"/>
    <col min="7433" max="7433" width="9.26666666666667" style="69" customWidth="1"/>
    <col min="7434" max="7434" width="13" style="69" customWidth="1"/>
    <col min="7435" max="7435" width="3.26666666666667" style="69" customWidth="1"/>
    <col min="7436" max="7436" width="11.3333333333333" style="69" customWidth="1"/>
    <col min="7437" max="7437" width="17" style="69" customWidth="1"/>
    <col min="7438" max="7438" width="9.6" style="69" customWidth="1"/>
    <col min="7439" max="7439" width="5.46666666666667" style="69" customWidth="1"/>
    <col min="7440" max="7440" width="21.0666666666667" style="69" customWidth="1"/>
    <col min="7441" max="7441" width="6" style="69" customWidth="1"/>
    <col min="7442" max="7678" width="9" style="69"/>
    <col min="7679" max="7679" width="5.46666666666667" style="69" customWidth="1"/>
    <col min="7680" max="7680" width="7.26666666666667" style="69" customWidth="1"/>
    <col min="7681" max="7681" width="11.3333333333333" style="69" customWidth="1"/>
    <col min="7682" max="7682" width="13.5333333333333" style="69" customWidth="1"/>
    <col min="7683" max="7683" width="3.26666666666667" style="69" customWidth="1"/>
    <col min="7684" max="7684" width="11.3333333333333" style="69" customWidth="1"/>
    <col min="7685" max="7686" width="5.26666666666667" style="69" customWidth="1"/>
    <col min="7687" max="7687" width="24.7333333333333" style="69" customWidth="1"/>
    <col min="7688" max="7688" width="3.33333333333333" style="69" customWidth="1"/>
    <col min="7689" max="7689" width="9.26666666666667" style="69" customWidth="1"/>
    <col min="7690" max="7690" width="13" style="69" customWidth="1"/>
    <col min="7691" max="7691" width="3.26666666666667" style="69" customWidth="1"/>
    <col min="7692" max="7692" width="11.3333333333333" style="69" customWidth="1"/>
    <col min="7693" max="7693" width="17" style="69" customWidth="1"/>
    <col min="7694" max="7694" width="9.6" style="69" customWidth="1"/>
    <col min="7695" max="7695" width="5.46666666666667" style="69" customWidth="1"/>
    <col min="7696" max="7696" width="21.0666666666667" style="69" customWidth="1"/>
    <col min="7697" max="7697" width="6" style="69" customWidth="1"/>
    <col min="7698" max="7934" width="9" style="69"/>
    <col min="7935" max="7935" width="5.46666666666667" style="69" customWidth="1"/>
    <col min="7936" max="7936" width="7.26666666666667" style="69" customWidth="1"/>
    <col min="7937" max="7937" width="11.3333333333333" style="69" customWidth="1"/>
    <col min="7938" max="7938" width="13.5333333333333" style="69" customWidth="1"/>
    <col min="7939" max="7939" width="3.26666666666667" style="69" customWidth="1"/>
    <col min="7940" max="7940" width="11.3333333333333" style="69" customWidth="1"/>
    <col min="7941" max="7942" width="5.26666666666667" style="69" customWidth="1"/>
    <col min="7943" max="7943" width="24.7333333333333" style="69" customWidth="1"/>
    <col min="7944" max="7944" width="3.33333333333333" style="69" customWidth="1"/>
    <col min="7945" max="7945" width="9.26666666666667" style="69" customWidth="1"/>
    <col min="7946" max="7946" width="13" style="69" customWidth="1"/>
    <col min="7947" max="7947" width="3.26666666666667" style="69" customWidth="1"/>
    <col min="7948" max="7948" width="11.3333333333333" style="69" customWidth="1"/>
    <col min="7949" max="7949" width="17" style="69" customWidth="1"/>
    <col min="7950" max="7950" width="9.6" style="69" customWidth="1"/>
    <col min="7951" max="7951" width="5.46666666666667" style="69" customWidth="1"/>
    <col min="7952" max="7952" width="21.0666666666667" style="69" customWidth="1"/>
    <col min="7953" max="7953" width="6" style="69" customWidth="1"/>
    <col min="7954" max="8190" width="9" style="69"/>
    <col min="8191" max="8191" width="5.46666666666667" style="69" customWidth="1"/>
    <col min="8192" max="8192" width="7.26666666666667" style="69" customWidth="1"/>
    <col min="8193" max="8193" width="11.3333333333333" style="69" customWidth="1"/>
    <col min="8194" max="8194" width="13.5333333333333" style="69" customWidth="1"/>
    <col min="8195" max="8195" width="3.26666666666667" style="69" customWidth="1"/>
    <col min="8196" max="8196" width="11.3333333333333" style="69" customWidth="1"/>
    <col min="8197" max="8198" width="5.26666666666667" style="69" customWidth="1"/>
    <col min="8199" max="8199" width="24.7333333333333" style="69" customWidth="1"/>
    <col min="8200" max="8200" width="3.33333333333333" style="69" customWidth="1"/>
    <col min="8201" max="8201" width="9.26666666666667" style="69" customWidth="1"/>
    <col min="8202" max="8202" width="13" style="69" customWidth="1"/>
    <col min="8203" max="8203" width="3.26666666666667" style="69" customWidth="1"/>
    <col min="8204" max="8204" width="11.3333333333333" style="69" customWidth="1"/>
    <col min="8205" max="8205" width="17" style="69" customWidth="1"/>
    <col min="8206" max="8206" width="9.6" style="69" customWidth="1"/>
    <col min="8207" max="8207" width="5.46666666666667" style="69" customWidth="1"/>
    <col min="8208" max="8208" width="21.0666666666667" style="69" customWidth="1"/>
    <col min="8209" max="8209" width="6" style="69" customWidth="1"/>
    <col min="8210" max="8446" width="9" style="69"/>
    <col min="8447" max="8447" width="5.46666666666667" style="69" customWidth="1"/>
    <col min="8448" max="8448" width="7.26666666666667" style="69" customWidth="1"/>
    <col min="8449" max="8449" width="11.3333333333333" style="69" customWidth="1"/>
    <col min="8450" max="8450" width="13.5333333333333" style="69" customWidth="1"/>
    <col min="8451" max="8451" width="3.26666666666667" style="69" customWidth="1"/>
    <col min="8452" max="8452" width="11.3333333333333" style="69" customWidth="1"/>
    <col min="8453" max="8454" width="5.26666666666667" style="69" customWidth="1"/>
    <col min="8455" max="8455" width="24.7333333333333" style="69" customWidth="1"/>
    <col min="8456" max="8456" width="3.33333333333333" style="69" customWidth="1"/>
    <col min="8457" max="8457" width="9.26666666666667" style="69" customWidth="1"/>
    <col min="8458" max="8458" width="13" style="69" customWidth="1"/>
    <col min="8459" max="8459" width="3.26666666666667" style="69" customWidth="1"/>
    <col min="8460" max="8460" width="11.3333333333333" style="69" customWidth="1"/>
    <col min="8461" max="8461" width="17" style="69" customWidth="1"/>
    <col min="8462" max="8462" width="9.6" style="69" customWidth="1"/>
    <col min="8463" max="8463" width="5.46666666666667" style="69" customWidth="1"/>
    <col min="8464" max="8464" width="21.0666666666667" style="69" customWidth="1"/>
    <col min="8465" max="8465" width="6" style="69" customWidth="1"/>
    <col min="8466" max="8702" width="9" style="69"/>
    <col min="8703" max="8703" width="5.46666666666667" style="69" customWidth="1"/>
    <col min="8704" max="8704" width="7.26666666666667" style="69" customWidth="1"/>
    <col min="8705" max="8705" width="11.3333333333333" style="69" customWidth="1"/>
    <col min="8706" max="8706" width="13.5333333333333" style="69" customWidth="1"/>
    <col min="8707" max="8707" width="3.26666666666667" style="69" customWidth="1"/>
    <col min="8708" max="8708" width="11.3333333333333" style="69" customWidth="1"/>
    <col min="8709" max="8710" width="5.26666666666667" style="69" customWidth="1"/>
    <col min="8711" max="8711" width="24.7333333333333" style="69" customWidth="1"/>
    <col min="8712" max="8712" width="3.33333333333333" style="69" customWidth="1"/>
    <col min="8713" max="8713" width="9.26666666666667" style="69" customWidth="1"/>
    <col min="8714" max="8714" width="13" style="69" customWidth="1"/>
    <col min="8715" max="8715" width="3.26666666666667" style="69" customWidth="1"/>
    <col min="8716" max="8716" width="11.3333333333333" style="69" customWidth="1"/>
    <col min="8717" max="8717" width="17" style="69" customWidth="1"/>
    <col min="8718" max="8718" width="9.6" style="69" customWidth="1"/>
    <col min="8719" max="8719" width="5.46666666666667" style="69" customWidth="1"/>
    <col min="8720" max="8720" width="21.0666666666667" style="69" customWidth="1"/>
    <col min="8721" max="8721" width="6" style="69" customWidth="1"/>
    <col min="8722" max="8958" width="9" style="69"/>
    <col min="8959" max="8959" width="5.46666666666667" style="69" customWidth="1"/>
    <col min="8960" max="8960" width="7.26666666666667" style="69" customWidth="1"/>
    <col min="8961" max="8961" width="11.3333333333333" style="69" customWidth="1"/>
    <col min="8962" max="8962" width="13.5333333333333" style="69" customWidth="1"/>
    <col min="8963" max="8963" width="3.26666666666667" style="69" customWidth="1"/>
    <col min="8964" max="8964" width="11.3333333333333" style="69" customWidth="1"/>
    <col min="8965" max="8966" width="5.26666666666667" style="69" customWidth="1"/>
    <col min="8967" max="8967" width="24.7333333333333" style="69" customWidth="1"/>
    <col min="8968" max="8968" width="3.33333333333333" style="69" customWidth="1"/>
    <col min="8969" max="8969" width="9.26666666666667" style="69" customWidth="1"/>
    <col min="8970" max="8970" width="13" style="69" customWidth="1"/>
    <col min="8971" max="8971" width="3.26666666666667" style="69" customWidth="1"/>
    <col min="8972" max="8972" width="11.3333333333333" style="69" customWidth="1"/>
    <col min="8973" max="8973" width="17" style="69" customWidth="1"/>
    <col min="8974" max="8974" width="9.6" style="69" customWidth="1"/>
    <col min="8975" max="8975" width="5.46666666666667" style="69" customWidth="1"/>
    <col min="8976" max="8976" width="21.0666666666667" style="69" customWidth="1"/>
    <col min="8977" max="8977" width="6" style="69" customWidth="1"/>
    <col min="8978" max="9214" width="9" style="69"/>
    <col min="9215" max="9215" width="5.46666666666667" style="69" customWidth="1"/>
    <col min="9216" max="9216" width="7.26666666666667" style="69" customWidth="1"/>
    <col min="9217" max="9217" width="11.3333333333333" style="69" customWidth="1"/>
    <col min="9218" max="9218" width="13.5333333333333" style="69" customWidth="1"/>
    <col min="9219" max="9219" width="3.26666666666667" style="69" customWidth="1"/>
    <col min="9220" max="9220" width="11.3333333333333" style="69" customWidth="1"/>
    <col min="9221" max="9222" width="5.26666666666667" style="69" customWidth="1"/>
    <col min="9223" max="9223" width="24.7333333333333" style="69" customWidth="1"/>
    <col min="9224" max="9224" width="3.33333333333333" style="69" customWidth="1"/>
    <col min="9225" max="9225" width="9.26666666666667" style="69" customWidth="1"/>
    <col min="9226" max="9226" width="13" style="69" customWidth="1"/>
    <col min="9227" max="9227" width="3.26666666666667" style="69" customWidth="1"/>
    <col min="9228" max="9228" width="11.3333333333333" style="69" customWidth="1"/>
    <col min="9229" max="9229" width="17" style="69" customWidth="1"/>
    <col min="9230" max="9230" width="9.6" style="69" customWidth="1"/>
    <col min="9231" max="9231" width="5.46666666666667" style="69" customWidth="1"/>
    <col min="9232" max="9232" width="21.0666666666667" style="69" customWidth="1"/>
    <col min="9233" max="9233" width="6" style="69" customWidth="1"/>
    <col min="9234" max="9470" width="9" style="69"/>
    <col min="9471" max="9471" width="5.46666666666667" style="69" customWidth="1"/>
    <col min="9472" max="9472" width="7.26666666666667" style="69" customWidth="1"/>
    <col min="9473" max="9473" width="11.3333333333333" style="69" customWidth="1"/>
    <col min="9474" max="9474" width="13.5333333333333" style="69" customWidth="1"/>
    <col min="9475" max="9475" width="3.26666666666667" style="69" customWidth="1"/>
    <col min="9476" max="9476" width="11.3333333333333" style="69" customWidth="1"/>
    <col min="9477" max="9478" width="5.26666666666667" style="69" customWidth="1"/>
    <col min="9479" max="9479" width="24.7333333333333" style="69" customWidth="1"/>
    <col min="9480" max="9480" width="3.33333333333333" style="69" customWidth="1"/>
    <col min="9481" max="9481" width="9.26666666666667" style="69" customWidth="1"/>
    <col min="9482" max="9482" width="13" style="69" customWidth="1"/>
    <col min="9483" max="9483" width="3.26666666666667" style="69" customWidth="1"/>
    <col min="9484" max="9484" width="11.3333333333333" style="69" customWidth="1"/>
    <col min="9485" max="9485" width="17" style="69" customWidth="1"/>
    <col min="9486" max="9486" width="9.6" style="69" customWidth="1"/>
    <col min="9487" max="9487" width="5.46666666666667" style="69" customWidth="1"/>
    <col min="9488" max="9488" width="21.0666666666667" style="69" customWidth="1"/>
    <col min="9489" max="9489" width="6" style="69" customWidth="1"/>
    <col min="9490" max="9726" width="9" style="69"/>
    <col min="9727" max="9727" width="5.46666666666667" style="69" customWidth="1"/>
    <col min="9728" max="9728" width="7.26666666666667" style="69" customWidth="1"/>
    <col min="9729" max="9729" width="11.3333333333333" style="69" customWidth="1"/>
    <col min="9730" max="9730" width="13.5333333333333" style="69" customWidth="1"/>
    <col min="9731" max="9731" width="3.26666666666667" style="69" customWidth="1"/>
    <col min="9732" max="9732" width="11.3333333333333" style="69" customWidth="1"/>
    <col min="9733" max="9734" width="5.26666666666667" style="69" customWidth="1"/>
    <col min="9735" max="9735" width="24.7333333333333" style="69" customWidth="1"/>
    <col min="9736" max="9736" width="3.33333333333333" style="69" customWidth="1"/>
    <col min="9737" max="9737" width="9.26666666666667" style="69" customWidth="1"/>
    <col min="9738" max="9738" width="13" style="69" customWidth="1"/>
    <col min="9739" max="9739" width="3.26666666666667" style="69" customWidth="1"/>
    <col min="9740" max="9740" width="11.3333333333333" style="69" customWidth="1"/>
    <col min="9741" max="9741" width="17" style="69" customWidth="1"/>
    <col min="9742" max="9742" width="9.6" style="69" customWidth="1"/>
    <col min="9743" max="9743" width="5.46666666666667" style="69" customWidth="1"/>
    <col min="9744" max="9744" width="21.0666666666667" style="69" customWidth="1"/>
    <col min="9745" max="9745" width="6" style="69" customWidth="1"/>
    <col min="9746" max="9982" width="9" style="69"/>
    <col min="9983" max="9983" width="5.46666666666667" style="69" customWidth="1"/>
    <col min="9984" max="9984" width="7.26666666666667" style="69" customWidth="1"/>
    <col min="9985" max="9985" width="11.3333333333333" style="69" customWidth="1"/>
    <col min="9986" max="9986" width="13.5333333333333" style="69" customWidth="1"/>
    <col min="9987" max="9987" width="3.26666666666667" style="69" customWidth="1"/>
    <col min="9988" max="9988" width="11.3333333333333" style="69" customWidth="1"/>
    <col min="9989" max="9990" width="5.26666666666667" style="69" customWidth="1"/>
    <col min="9991" max="9991" width="24.7333333333333" style="69" customWidth="1"/>
    <col min="9992" max="9992" width="3.33333333333333" style="69" customWidth="1"/>
    <col min="9993" max="9993" width="9.26666666666667" style="69" customWidth="1"/>
    <col min="9994" max="9994" width="13" style="69" customWidth="1"/>
    <col min="9995" max="9995" width="3.26666666666667" style="69" customWidth="1"/>
    <col min="9996" max="9996" width="11.3333333333333" style="69" customWidth="1"/>
    <col min="9997" max="9997" width="17" style="69" customWidth="1"/>
    <col min="9998" max="9998" width="9.6" style="69" customWidth="1"/>
    <col min="9999" max="9999" width="5.46666666666667" style="69" customWidth="1"/>
    <col min="10000" max="10000" width="21.0666666666667" style="69" customWidth="1"/>
    <col min="10001" max="10001" width="6" style="69" customWidth="1"/>
    <col min="10002" max="10238" width="9" style="69"/>
    <col min="10239" max="10239" width="5.46666666666667" style="69" customWidth="1"/>
    <col min="10240" max="10240" width="7.26666666666667" style="69" customWidth="1"/>
    <col min="10241" max="10241" width="11.3333333333333" style="69" customWidth="1"/>
    <col min="10242" max="10242" width="13.5333333333333" style="69" customWidth="1"/>
    <col min="10243" max="10243" width="3.26666666666667" style="69" customWidth="1"/>
    <col min="10244" max="10244" width="11.3333333333333" style="69" customWidth="1"/>
    <col min="10245" max="10246" width="5.26666666666667" style="69" customWidth="1"/>
    <col min="10247" max="10247" width="24.7333333333333" style="69" customWidth="1"/>
    <col min="10248" max="10248" width="3.33333333333333" style="69" customWidth="1"/>
    <col min="10249" max="10249" width="9.26666666666667" style="69" customWidth="1"/>
    <col min="10250" max="10250" width="13" style="69" customWidth="1"/>
    <col min="10251" max="10251" width="3.26666666666667" style="69" customWidth="1"/>
    <col min="10252" max="10252" width="11.3333333333333" style="69" customWidth="1"/>
    <col min="10253" max="10253" width="17" style="69" customWidth="1"/>
    <col min="10254" max="10254" width="9.6" style="69" customWidth="1"/>
    <col min="10255" max="10255" width="5.46666666666667" style="69" customWidth="1"/>
    <col min="10256" max="10256" width="21.0666666666667" style="69" customWidth="1"/>
    <col min="10257" max="10257" width="6" style="69" customWidth="1"/>
    <col min="10258" max="10494" width="9" style="69"/>
    <col min="10495" max="10495" width="5.46666666666667" style="69" customWidth="1"/>
    <col min="10496" max="10496" width="7.26666666666667" style="69" customWidth="1"/>
    <col min="10497" max="10497" width="11.3333333333333" style="69" customWidth="1"/>
    <col min="10498" max="10498" width="13.5333333333333" style="69" customWidth="1"/>
    <col min="10499" max="10499" width="3.26666666666667" style="69" customWidth="1"/>
    <col min="10500" max="10500" width="11.3333333333333" style="69" customWidth="1"/>
    <col min="10501" max="10502" width="5.26666666666667" style="69" customWidth="1"/>
    <col min="10503" max="10503" width="24.7333333333333" style="69" customWidth="1"/>
    <col min="10504" max="10504" width="3.33333333333333" style="69" customWidth="1"/>
    <col min="10505" max="10505" width="9.26666666666667" style="69" customWidth="1"/>
    <col min="10506" max="10506" width="13" style="69" customWidth="1"/>
    <col min="10507" max="10507" width="3.26666666666667" style="69" customWidth="1"/>
    <col min="10508" max="10508" width="11.3333333333333" style="69" customWidth="1"/>
    <col min="10509" max="10509" width="17" style="69" customWidth="1"/>
    <col min="10510" max="10510" width="9.6" style="69" customWidth="1"/>
    <col min="10511" max="10511" width="5.46666666666667" style="69" customWidth="1"/>
    <col min="10512" max="10512" width="21.0666666666667" style="69" customWidth="1"/>
    <col min="10513" max="10513" width="6" style="69" customWidth="1"/>
    <col min="10514" max="10750" width="9" style="69"/>
    <col min="10751" max="10751" width="5.46666666666667" style="69" customWidth="1"/>
    <col min="10752" max="10752" width="7.26666666666667" style="69" customWidth="1"/>
    <col min="10753" max="10753" width="11.3333333333333" style="69" customWidth="1"/>
    <col min="10754" max="10754" width="13.5333333333333" style="69" customWidth="1"/>
    <col min="10755" max="10755" width="3.26666666666667" style="69" customWidth="1"/>
    <col min="10756" max="10756" width="11.3333333333333" style="69" customWidth="1"/>
    <col min="10757" max="10758" width="5.26666666666667" style="69" customWidth="1"/>
    <col min="10759" max="10759" width="24.7333333333333" style="69" customWidth="1"/>
    <col min="10760" max="10760" width="3.33333333333333" style="69" customWidth="1"/>
    <col min="10761" max="10761" width="9.26666666666667" style="69" customWidth="1"/>
    <col min="10762" max="10762" width="13" style="69" customWidth="1"/>
    <col min="10763" max="10763" width="3.26666666666667" style="69" customWidth="1"/>
    <col min="10764" max="10764" width="11.3333333333333" style="69" customWidth="1"/>
    <col min="10765" max="10765" width="17" style="69" customWidth="1"/>
    <col min="10766" max="10766" width="9.6" style="69" customWidth="1"/>
    <col min="10767" max="10767" width="5.46666666666667" style="69" customWidth="1"/>
    <col min="10768" max="10768" width="21.0666666666667" style="69" customWidth="1"/>
    <col min="10769" max="10769" width="6" style="69" customWidth="1"/>
    <col min="10770" max="11006" width="9" style="69"/>
    <col min="11007" max="11007" width="5.46666666666667" style="69" customWidth="1"/>
    <col min="11008" max="11008" width="7.26666666666667" style="69" customWidth="1"/>
    <col min="11009" max="11009" width="11.3333333333333" style="69" customWidth="1"/>
    <col min="11010" max="11010" width="13.5333333333333" style="69" customWidth="1"/>
    <col min="11011" max="11011" width="3.26666666666667" style="69" customWidth="1"/>
    <col min="11012" max="11012" width="11.3333333333333" style="69" customWidth="1"/>
    <col min="11013" max="11014" width="5.26666666666667" style="69" customWidth="1"/>
    <col min="11015" max="11015" width="24.7333333333333" style="69" customWidth="1"/>
    <col min="11016" max="11016" width="3.33333333333333" style="69" customWidth="1"/>
    <col min="11017" max="11017" width="9.26666666666667" style="69" customWidth="1"/>
    <col min="11018" max="11018" width="13" style="69" customWidth="1"/>
    <col min="11019" max="11019" width="3.26666666666667" style="69" customWidth="1"/>
    <col min="11020" max="11020" width="11.3333333333333" style="69" customWidth="1"/>
    <col min="11021" max="11021" width="17" style="69" customWidth="1"/>
    <col min="11022" max="11022" width="9.6" style="69" customWidth="1"/>
    <col min="11023" max="11023" width="5.46666666666667" style="69" customWidth="1"/>
    <col min="11024" max="11024" width="21.0666666666667" style="69" customWidth="1"/>
    <col min="11025" max="11025" width="6" style="69" customWidth="1"/>
    <col min="11026" max="11262" width="9" style="69"/>
    <col min="11263" max="11263" width="5.46666666666667" style="69" customWidth="1"/>
    <col min="11264" max="11264" width="7.26666666666667" style="69" customWidth="1"/>
    <col min="11265" max="11265" width="11.3333333333333" style="69" customWidth="1"/>
    <col min="11266" max="11266" width="13.5333333333333" style="69" customWidth="1"/>
    <col min="11267" max="11267" width="3.26666666666667" style="69" customWidth="1"/>
    <col min="11268" max="11268" width="11.3333333333333" style="69" customWidth="1"/>
    <col min="11269" max="11270" width="5.26666666666667" style="69" customWidth="1"/>
    <col min="11271" max="11271" width="24.7333333333333" style="69" customWidth="1"/>
    <col min="11272" max="11272" width="3.33333333333333" style="69" customWidth="1"/>
    <col min="11273" max="11273" width="9.26666666666667" style="69" customWidth="1"/>
    <col min="11274" max="11274" width="13" style="69" customWidth="1"/>
    <col min="11275" max="11275" width="3.26666666666667" style="69" customWidth="1"/>
    <col min="11276" max="11276" width="11.3333333333333" style="69" customWidth="1"/>
    <col min="11277" max="11277" width="17" style="69" customWidth="1"/>
    <col min="11278" max="11278" width="9.6" style="69" customWidth="1"/>
    <col min="11279" max="11279" width="5.46666666666667" style="69" customWidth="1"/>
    <col min="11280" max="11280" width="21.0666666666667" style="69" customWidth="1"/>
    <col min="11281" max="11281" width="6" style="69" customWidth="1"/>
    <col min="11282" max="11518" width="9" style="69"/>
    <col min="11519" max="11519" width="5.46666666666667" style="69" customWidth="1"/>
    <col min="11520" max="11520" width="7.26666666666667" style="69" customWidth="1"/>
    <col min="11521" max="11521" width="11.3333333333333" style="69" customWidth="1"/>
    <col min="11522" max="11522" width="13.5333333333333" style="69" customWidth="1"/>
    <col min="11523" max="11523" width="3.26666666666667" style="69" customWidth="1"/>
    <col min="11524" max="11524" width="11.3333333333333" style="69" customWidth="1"/>
    <col min="11525" max="11526" width="5.26666666666667" style="69" customWidth="1"/>
    <col min="11527" max="11527" width="24.7333333333333" style="69" customWidth="1"/>
    <col min="11528" max="11528" width="3.33333333333333" style="69" customWidth="1"/>
    <col min="11529" max="11529" width="9.26666666666667" style="69" customWidth="1"/>
    <col min="11530" max="11530" width="13" style="69" customWidth="1"/>
    <col min="11531" max="11531" width="3.26666666666667" style="69" customWidth="1"/>
    <col min="11532" max="11532" width="11.3333333333333" style="69" customWidth="1"/>
    <col min="11533" max="11533" width="17" style="69" customWidth="1"/>
    <col min="11534" max="11534" width="9.6" style="69" customWidth="1"/>
    <col min="11535" max="11535" width="5.46666666666667" style="69" customWidth="1"/>
    <col min="11536" max="11536" width="21.0666666666667" style="69" customWidth="1"/>
    <col min="11537" max="11537" width="6" style="69" customWidth="1"/>
    <col min="11538" max="11774" width="9" style="69"/>
    <col min="11775" max="11775" width="5.46666666666667" style="69" customWidth="1"/>
    <col min="11776" max="11776" width="7.26666666666667" style="69" customWidth="1"/>
    <col min="11777" max="11777" width="11.3333333333333" style="69" customWidth="1"/>
    <col min="11778" max="11778" width="13.5333333333333" style="69" customWidth="1"/>
    <col min="11779" max="11779" width="3.26666666666667" style="69" customWidth="1"/>
    <col min="11780" max="11780" width="11.3333333333333" style="69" customWidth="1"/>
    <col min="11781" max="11782" width="5.26666666666667" style="69" customWidth="1"/>
    <col min="11783" max="11783" width="24.7333333333333" style="69" customWidth="1"/>
    <col min="11784" max="11784" width="3.33333333333333" style="69" customWidth="1"/>
    <col min="11785" max="11785" width="9.26666666666667" style="69" customWidth="1"/>
    <col min="11786" max="11786" width="13" style="69" customWidth="1"/>
    <col min="11787" max="11787" width="3.26666666666667" style="69" customWidth="1"/>
    <col min="11788" max="11788" width="11.3333333333333" style="69" customWidth="1"/>
    <col min="11789" max="11789" width="17" style="69" customWidth="1"/>
    <col min="11790" max="11790" width="9.6" style="69" customWidth="1"/>
    <col min="11791" max="11791" width="5.46666666666667" style="69" customWidth="1"/>
    <col min="11792" max="11792" width="21.0666666666667" style="69" customWidth="1"/>
    <col min="11793" max="11793" width="6" style="69" customWidth="1"/>
    <col min="11794" max="12030" width="9" style="69"/>
    <col min="12031" max="12031" width="5.46666666666667" style="69" customWidth="1"/>
    <col min="12032" max="12032" width="7.26666666666667" style="69" customWidth="1"/>
    <col min="12033" max="12033" width="11.3333333333333" style="69" customWidth="1"/>
    <col min="12034" max="12034" width="13.5333333333333" style="69" customWidth="1"/>
    <col min="12035" max="12035" width="3.26666666666667" style="69" customWidth="1"/>
    <col min="12036" max="12036" width="11.3333333333333" style="69" customWidth="1"/>
    <col min="12037" max="12038" width="5.26666666666667" style="69" customWidth="1"/>
    <col min="12039" max="12039" width="24.7333333333333" style="69" customWidth="1"/>
    <col min="12040" max="12040" width="3.33333333333333" style="69" customWidth="1"/>
    <col min="12041" max="12041" width="9.26666666666667" style="69" customWidth="1"/>
    <col min="12042" max="12042" width="13" style="69" customWidth="1"/>
    <col min="12043" max="12043" width="3.26666666666667" style="69" customWidth="1"/>
    <col min="12044" max="12044" width="11.3333333333333" style="69" customWidth="1"/>
    <col min="12045" max="12045" width="17" style="69" customWidth="1"/>
    <col min="12046" max="12046" width="9.6" style="69" customWidth="1"/>
    <col min="12047" max="12047" width="5.46666666666667" style="69" customWidth="1"/>
    <col min="12048" max="12048" width="21.0666666666667" style="69" customWidth="1"/>
    <col min="12049" max="12049" width="6" style="69" customWidth="1"/>
    <col min="12050" max="12286" width="9" style="69"/>
    <col min="12287" max="12287" width="5.46666666666667" style="69" customWidth="1"/>
    <col min="12288" max="12288" width="7.26666666666667" style="69" customWidth="1"/>
    <col min="12289" max="12289" width="11.3333333333333" style="69" customWidth="1"/>
    <col min="12290" max="12290" width="13.5333333333333" style="69" customWidth="1"/>
    <col min="12291" max="12291" width="3.26666666666667" style="69" customWidth="1"/>
    <col min="12292" max="12292" width="11.3333333333333" style="69" customWidth="1"/>
    <col min="12293" max="12294" width="5.26666666666667" style="69" customWidth="1"/>
    <col min="12295" max="12295" width="24.7333333333333" style="69" customWidth="1"/>
    <col min="12296" max="12296" width="3.33333333333333" style="69" customWidth="1"/>
    <col min="12297" max="12297" width="9.26666666666667" style="69" customWidth="1"/>
    <col min="12298" max="12298" width="13" style="69" customWidth="1"/>
    <col min="12299" max="12299" width="3.26666666666667" style="69" customWidth="1"/>
    <col min="12300" max="12300" width="11.3333333333333" style="69" customWidth="1"/>
    <col min="12301" max="12301" width="17" style="69" customWidth="1"/>
    <col min="12302" max="12302" width="9.6" style="69" customWidth="1"/>
    <col min="12303" max="12303" width="5.46666666666667" style="69" customWidth="1"/>
    <col min="12304" max="12304" width="21.0666666666667" style="69" customWidth="1"/>
    <col min="12305" max="12305" width="6" style="69" customWidth="1"/>
    <col min="12306" max="12542" width="9" style="69"/>
    <col min="12543" max="12543" width="5.46666666666667" style="69" customWidth="1"/>
    <col min="12544" max="12544" width="7.26666666666667" style="69" customWidth="1"/>
    <col min="12545" max="12545" width="11.3333333333333" style="69" customWidth="1"/>
    <col min="12546" max="12546" width="13.5333333333333" style="69" customWidth="1"/>
    <col min="12547" max="12547" width="3.26666666666667" style="69" customWidth="1"/>
    <col min="12548" max="12548" width="11.3333333333333" style="69" customWidth="1"/>
    <col min="12549" max="12550" width="5.26666666666667" style="69" customWidth="1"/>
    <col min="12551" max="12551" width="24.7333333333333" style="69" customWidth="1"/>
    <col min="12552" max="12552" width="3.33333333333333" style="69" customWidth="1"/>
    <col min="12553" max="12553" width="9.26666666666667" style="69" customWidth="1"/>
    <col min="12554" max="12554" width="13" style="69" customWidth="1"/>
    <col min="12555" max="12555" width="3.26666666666667" style="69" customWidth="1"/>
    <col min="12556" max="12556" width="11.3333333333333" style="69" customWidth="1"/>
    <col min="12557" max="12557" width="17" style="69" customWidth="1"/>
    <col min="12558" max="12558" width="9.6" style="69" customWidth="1"/>
    <col min="12559" max="12559" width="5.46666666666667" style="69" customWidth="1"/>
    <col min="12560" max="12560" width="21.0666666666667" style="69" customWidth="1"/>
    <col min="12561" max="12561" width="6" style="69" customWidth="1"/>
    <col min="12562" max="12798" width="9" style="69"/>
    <col min="12799" max="12799" width="5.46666666666667" style="69" customWidth="1"/>
    <col min="12800" max="12800" width="7.26666666666667" style="69" customWidth="1"/>
    <col min="12801" max="12801" width="11.3333333333333" style="69" customWidth="1"/>
    <col min="12802" max="12802" width="13.5333333333333" style="69" customWidth="1"/>
    <col min="12803" max="12803" width="3.26666666666667" style="69" customWidth="1"/>
    <col min="12804" max="12804" width="11.3333333333333" style="69" customWidth="1"/>
    <col min="12805" max="12806" width="5.26666666666667" style="69" customWidth="1"/>
    <col min="12807" max="12807" width="24.7333333333333" style="69" customWidth="1"/>
    <col min="12808" max="12808" width="3.33333333333333" style="69" customWidth="1"/>
    <col min="12809" max="12809" width="9.26666666666667" style="69" customWidth="1"/>
    <col min="12810" max="12810" width="13" style="69" customWidth="1"/>
    <col min="12811" max="12811" width="3.26666666666667" style="69" customWidth="1"/>
    <col min="12812" max="12812" width="11.3333333333333" style="69" customWidth="1"/>
    <col min="12813" max="12813" width="17" style="69" customWidth="1"/>
    <col min="12814" max="12814" width="9.6" style="69" customWidth="1"/>
    <col min="12815" max="12815" width="5.46666666666667" style="69" customWidth="1"/>
    <col min="12816" max="12816" width="21.0666666666667" style="69" customWidth="1"/>
    <col min="12817" max="12817" width="6" style="69" customWidth="1"/>
    <col min="12818" max="13054" width="9" style="69"/>
    <col min="13055" max="13055" width="5.46666666666667" style="69" customWidth="1"/>
    <col min="13056" max="13056" width="7.26666666666667" style="69" customWidth="1"/>
    <col min="13057" max="13057" width="11.3333333333333" style="69" customWidth="1"/>
    <col min="13058" max="13058" width="13.5333333333333" style="69" customWidth="1"/>
    <col min="13059" max="13059" width="3.26666666666667" style="69" customWidth="1"/>
    <col min="13060" max="13060" width="11.3333333333333" style="69" customWidth="1"/>
    <col min="13061" max="13062" width="5.26666666666667" style="69" customWidth="1"/>
    <col min="13063" max="13063" width="24.7333333333333" style="69" customWidth="1"/>
    <col min="13064" max="13064" width="3.33333333333333" style="69" customWidth="1"/>
    <col min="13065" max="13065" width="9.26666666666667" style="69" customWidth="1"/>
    <col min="13066" max="13066" width="13" style="69" customWidth="1"/>
    <col min="13067" max="13067" width="3.26666666666667" style="69" customWidth="1"/>
    <col min="13068" max="13068" width="11.3333333333333" style="69" customWidth="1"/>
    <col min="13069" max="13069" width="17" style="69" customWidth="1"/>
    <col min="13070" max="13070" width="9.6" style="69" customWidth="1"/>
    <col min="13071" max="13071" width="5.46666666666667" style="69" customWidth="1"/>
    <col min="13072" max="13072" width="21.0666666666667" style="69" customWidth="1"/>
    <col min="13073" max="13073" width="6" style="69" customWidth="1"/>
    <col min="13074" max="13310" width="9" style="69"/>
    <col min="13311" max="13311" width="5.46666666666667" style="69" customWidth="1"/>
    <col min="13312" max="13312" width="7.26666666666667" style="69" customWidth="1"/>
    <col min="13313" max="13313" width="11.3333333333333" style="69" customWidth="1"/>
    <col min="13314" max="13314" width="13.5333333333333" style="69" customWidth="1"/>
    <col min="13315" max="13315" width="3.26666666666667" style="69" customWidth="1"/>
    <col min="13316" max="13316" width="11.3333333333333" style="69" customWidth="1"/>
    <col min="13317" max="13318" width="5.26666666666667" style="69" customWidth="1"/>
    <col min="13319" max="13319" width="24.7333333333333" style="69" customWidth="1"/>
    <col min="13320" max="13320" width="3.33333333333333" style="69" customWidth="1"/>
    <col min="13321" max="13321" width="9.26666666666667" style="69" customWidth="1"/>
    <col min="13322" max="13322" width="13" style="69" customWidth="1"/>
    <col min="13323" max="13323" width="3.26666666666667" style="69" customWidth="1"/>
    <col min="13324" max="13324" width="11.3333333333333" style="69" customWidth="1"/>
    <col min="13325" max="13325" width="17" style="69" customWidth="1"/>
    <col min="13326" max="13326" width="9.6" style="69" customWidth="1"/>
    <col min="13327" max="13327" width="5.46666666666667" style="69" customWidth="1"/>
    <col min="13328" max="13328" width="21.0666666666667" style="69" customWidth="1"/>
    <col min="13329" max="13329" width="6" style="69" customWidth="1"/>
    <col min="13330" max="13566" width="9" style="69"/>
    <col min="13567" max="13567" width="5.46666666666667" style="69" customWidth="1"/>
    <col min="13568" max="13568" width="7.26666666666667" style="69" customWidth="1"/>
    <col min="13569" max="13569" width="11.3333333333333" style="69" customWidth="1"/>
    <col min="13570" max="13570" width="13.5333333333333" style="69" customWidth="1"/>
    <col min="13571" max="13571" width="3.26666666666667" style="69" customWidth="1"/>
    <col min="13572" max="13572" width="11.3333333333333" style="69" customWidth="1"/>
    <col min="13573" max="13574" width="5.26666666666667" style="69" customWidth="1"/>
    <col min="13575" max="13575" width="24.7333333333333" style="69" customWidth="1"/>
    <col min="13576" max="13576" width="3.33333333333333" style="69" customWidth="1"/>
    <col min="13577" max="13577" width="9.26666666666667" style="69" customWidth="1"/>
    <col min="13578" max="13578" width="13" style="69" customWidth="1"/>
    <col min="13579" max="13579" width="3.26666666666667" style="69" customWidth="1"/>
    <col min="13580" max="13580" width="11.3333333333333" style="69" customWidth="1"/>
    <col min="13581" max="13581" width="17" style="69" customWidth="1"/>
    <col min="13582" max="13582" width="9.6" style="69" customWidth="1"/>
    <col min="13583" max="13583" width="5.46666666666667" style="69" customWidth="1"/>
    <col min="13584" max="13584" width="21.0666666666667" style="69" customWidth="1"/>
    <col min="13585" max="13585" width="6" style="69" customWidth="1"/>
    <col min="13586" max="13822" width="9" style="69"/>
    <col min="13823" max="13823" width="5.46666666666667" style="69" customWidth="1"/>
    <col min="13824" max="13824" width="7.26666666666667" style="69" customWidth="1"/>
    <col min="13825" max="13825" width="11.3333333333333" style="69" customWidth="1"/>
    <col min="13826" max="13826" width="13.5333333333333" style="69" customWidth="1"/>
    <col min="13827" max="13827" width="3.26666666666667" style="69" customWidth="1"/>
    <col min="13828" max="13828" width="11.3333333333333" style="69" customWidth="1"/>
    <col min="13829" max="13830" width="5.26666666666667" style="69" customWidth="1"/>
    <col min="13831" max="13831" width="24.7333333333333" style="69" customWidth="1"/>
    <col min="13832" max="13832" width="3.33333333333333" style="69" customWidth="1"/>
    <col min="13833" max="13833" width="9.26666666666667" style="69" customWidth="1"/>
    <col min="13834" max="13834" width="13" style="69" customWidth="1"/>
    <col min="13835" max="13835" width="3.26666666666667" style="69" customWidth="1"/>
    <col min="13836" max="13836" width="11.3333333333333" style="69" customWidth="1"/>
    <col min="13837" max="13837" width="17" style="69" customWidth="1"/>
    <col min="13838" max="13838" width="9.6" style="69" customWidth="1"/>
    <col min="13839" max="13839" width="5.46666666666667" style="69" customWidth="1"/>
    <col min="13840" max="13840" width="21.0666666666667" style="69" customWidth="1"/>
    <col min="13841" max="13841" width="6" style="69" customWidth="1"/>
    <col min="13842" max="14078" width="9" style="69"/>
    <col min="14079" max="14079" width="5.46666666666667" style="69" customWidth="1"/>
    <col min="14080" max="14080" width="7.26666666666667" style="69" customWidth="1"/>
    <col min="14081" max="14081" width="11.3333333333333" style="69" customWidth="1"/>
    <col min="14082" max="14082" width="13.5333333333333" style="69" customWidth="1"/>
    <col min="14083" max="14083" width="3.26666666666667" style="69" customWidth="1"/>
    <col min="14084" max="14084" width="11.3333333333333" style="69" customWidth="1"/>
    <col min="14085" max="14086" width="5.26666666666667" style="69" customWidth="1"/>
    <col min="14087" max="14087" width="24.7333333333333" style="69" customWidth="1"/>
    <col min="14088" max="14088" width="3.33333333333333" style="69" customWidth="1"/>
    <col min="14089" max="14089" width="9.26666666666667" style="69" customWidth="1"/>
    <col min="14090" max="14090" width="13" style="69" customWidth="1"/>
    <col min="14091" max="14091" width="3.26666666666667" style="69" customWidth="1"/>
    <col min="14092" max="14092" width="11.3333333333333" style="69" customWidth="1"/>
    <col min="14093" max="14093" width="17" style="69" customWidth="1"/>
    <col min="14094" max="14094" width="9.6" style="69" customWidth="1"/>
    <col min="14095" max="14095" width="5.46666666666667" style="69" customWidth="1"/>
    <col min="14096" max="14096" width="21.0666666666667" style="69" customWidth="1"/>
    <col min="14097" max="14097" width="6" style="69" customWidth="1"/>
    <col min="14098" max="14334" width="9" style="69"/>
    <col min="14335" max="14335" width="5.46666666666667" style="69" customWidth="1"/>
    <col min="14336" max="14336" width="7.26666666666667" style="69" customWidth="1"/>
    <col min="14337" max="14337" width="11.3333333333333" style="69" customWidth="1"/>
    <col min="14338" max="14338" width="13.5333333333333" style="69" customWidth="1"/>
    <col min="14339" max="14339" width="3.26666666666667" style="69" customWidth="1"/>
    <col min="14340" max="14340" width="11.3333333333333" style="69" customWidth="1"/>
    <col min="14341" max="14342" width="5.26666666666667" style="69" customWidth="1"/>
    <col min="14343" max="14343" width="24.7333333333333" style="69" customWidth="1"/>
    <col min="14344" max="14344" width="3.33333333333333" style="69" customWidth="1"/>
    <col min="14345" max="14345" width="9.26666666666667" style="69" customWidth="1"/>
    <col min="14346" max="14346" width="13" style="69" customWidth="1"/>
    <col min="14347" max="14347" width="3.26666666666667" style="69" customWidth="1"/>
    <col min="14348" max="14348" width="11.3333333333333" style="69" customWidth="1"/>
    <col min="14349" max="14349" width="17" style="69" customWidth="1"/>
    <col min="14350" max="14350" width="9.6" style="69" customWidth="1"/>
    <col min="14351" max="14351" width="5.46666666666667" style="69" customWidth="1"/>
    <col min="14352" max="14352" width="21.0666666666667" style="69" customWidth="1"/>
    <col min="14353" max="14353" width="6" style="69" customWidth="1"/>
    <col min="14354" max="14590" width="9" style="69"/>
    <col min="14591" max="14591" width="5.46666666666667" style="69" customWidth="1"/>
    <col min="14592" max="14592" width="7.26666666666667" style="69" customWidth="1"/>
    <col min="14593" max="14593" width="11.3333333333333" style="69" customWidth="1"/>
    <col min="14594" max="14594" width="13.5333333333333" style="69" customWidth="1"/>
    <col min="14595" max="14595" width="3.26666666666667" style="69" customWidth="1"/>
    <col min="14596" max="14596" width="11.3333333333333" style="69" customWidth="1"/>
    <col min="14597" max="14598" width="5.26666666666667" style="69" customWidth="1"/>
    <col min="14599" max="14599" width="24.7333333333333" style="69" customWidth="1"/>
    <col min="14600" max="14600" width="3.33333333333333" style="69" customWidth="1"/>
    <col min="14601" max="14601" width="9.26666666666667" style="69" customWidth="1"/>
    <col min="14602" max="14602" width="13" style="69" customWidth="1"/>
    <col min="14603" max="14603" width="3.26666666666667" style="69" customWidth="1"/>
    <col min="14604" max="14604" width="11.3333333333333" style="69" customWidth="1"/>
    <col min="14605" max="14605" width="17" style="69" customWidth="1"/>
    <col min="14606" max="14606" width="9.6" style="69" customWidth="1"/>
    <col min="14607" max="14607" width="5.46666666666667" style="69" customWidth="1"/>
    <col min="14608" max="14608" width="21.0666666666667" style="69" customWidth="1"/>
    <col min="14609" max="14609" width="6" style="69" customWidth="1"/>
    <col min="14610" max="14846" width="9" style="69"/>
    <col min="14847" max="14847" width="5.46666666666667" style="69" customWidth="1"/>
    <col min="14848" max="14848" width="7.26666666666667" style="69" customWidth="1"/>
    <col min="14849" max="14849" width="11.3333333333333" style="69" customWidth="1"/>
    <col min="14850" max="14850" width="13.5333333333333" style="69" customWidth="1"/>
    <col min="14851" max="14851" width="3.26666666666667" style="69" customWidth="1"/>
    <col min="14852" max="14852" width="11.3333333333333" style="69" customWidth="1"/>
    <col min="14853" max="14854" width="5.26666666666667" style="69" customWidth="1"/>
    <col min="14855" max="14855" width="24.7333333333333" style="69" customWidth="1"/>
    <col min="14856" max="14856" width="3.33333333333333" style="69" customWidth="1"/>
    <col min="14857" max="14857" width="9.26666666666667" style="69" customWidth="1"/>
    <col min="14858" max="14858" width="13" style="69" customWidth="1"/>
    <col min="14859" max="14859" width="3.26666666666667" style="69" customWidth="1"/>
    <col min="14860" max="14860" width="11.3333333333333" style="69" customWidth="1"/>
    <col min="14861" max="14861" width="17" style="69" customWidth="1"/>
    <col min="14862" max="14862" width="9.6" style="69" customWidth="1"/>
    <col min="14863" max="14863" width="5.46666666666667" style="69" customWidth="1"/>
    <col min="14864" max="14864" width="21.0666666666667" style="69" customWidth="1"/>
    <col min="14865" max="14865" width="6" style="69" customWidth="1"/>
    <col min="14866" max="15102" width="9" style="69"/>
    <col min="15103" max="15103" width="5.46666666666667" style="69" customWidth="1"/>
    <col min="15104" max="15104" width="7.26666666666667" style="69" customWidth="1"/>
    <col min="15105" max="15105" width="11.3333333333333" style="69" customWidth="1"/>
    <col min="15106" max="15106" width="13.5333333333333" style="69" customWidth="1"/>
    <col min="15107" max="15107" width="3.26666666666667" style="69" customWidth="1"/>
    <col min="15108" max="15108" width="11.3333333333333" style="69" customWidth="1"/>
    <col min="15109" max="15110" width="5.26666666666667" style="69" customWidth="1"/>
    <col min="15111" max="15111" width="24.7333333333333" style="69" customWidth="1"/>
    <col min="15112" max="15112" width="3.33333333333333" style="69" customWidth="1"/>
    <col min="15113" max="15113" width="9.26666666666667" style="69" customWidth="1"/>
    <col min="15114" max="15114" width="13" style="69" customWidth="1"/>
    <col min="15115" max="15115" width="3.26666666666667" style="69" customWidth="1"/>
    <col min="15116" max="15116" width="11.3333333333333" style="69" customWidth="1"/>
    <col min="15117" max="15117" width="17" style="69" customWidth="1"/>
    <col min="15118" max="15118" width="9.6" style="69" customWidth="1"/>
    <col min="15119" max="15119" width="5.46666666666667" style="69" customWidth="1"/>
    <col min="15120" max="15120" width="21.0666666666667" style="69" customWidth="1"/>
    <col min="15121" max="15121" width="6" style="69" customWidth="1"/>
    <col min="15122" max="15358" width="9" style="69"/>
    <col min="15359" max="15359" width="5.46666666666667" style="69" customWidth="1"/>
    <col min="15360" max="15360" width="7.26666666666667" style="69" customWidth="1"/>
    <col min="15361" max="15361" width="11.3333333333333" style="69" customWidth="1"/>
    <col min="15362" max="15362" width="13.5333333333333" style="69" customWidth="1"/>
    <col min="15363" max="15363" width="3.26666666666667" style="69" customWidth="1"/>
    <col min="15364" max="15364" width="11.3333333333333" style="69" customWidth="1"/>
    <col min="15365" max="15366" width="5.26666666666667" style="69" customWidth="1"/>
    <col min="15367" max="15367" width="24.7333333333333" style="69" customWidth="1"/>
    <col min="15368" max="15368" width="3.33333333333333" style="69" customWidth="1"/>
    <col min="15369" max="15369" width="9.26666666666667" style="69" customWidth="1"/>
    <col min="15370" max="15370" width="13" style="69" customWidth="1"/>
    <col min="15371" max="15371" width="3.26666666666667" style="69" customWidth="1"/>
    <col min="15372" max="15372" width="11.3333333333333" style="69" customWidth="1"/>
    <col min="15373" max="15373" width="17" style="69" customWidth="1"/>
    <col min="15374" max="15374" width="9.6" style="69" customWidth="1"/>
    <col min="15375" max="15375" width="5.46666666666667" style="69" customWidth="1"/>
    <col min="15376" max="15376" width="21.0666666666667" style="69" customWidth="1"/>
    <col min="15377" max="15377" width="6" style="69" customWidth="1"/>
    <col min="15378" max="15614" width="9" style="69"/>
    <col min="15615" max="15615" width="5.46666666666667" style="69" customWidth="1"/>
    <col min="15616" max="15616" width="7.26666666666667" style="69" customWidth="1"/>
    <col min="15617" max="15617" width="11.3333333333333" style="69" customWidth="1"/>
    <col min="15618" max="15618" width="13.5333333333333" style="69" customWidth="1"/>
    <col min="15619" max="15619" width="3.26666666666667" style="69" customWidth="1"/>
    <col min="15620" max="15620" width="11.3333333333333" style="69" customWidth="1"/>
    <col min="15621" max="15622" width="5.26666666666667" style="69" customWidth="1"/>
    <col min="15623" max="15623" width="24.7333333333333" style="69" customWidth="1"/>
    <col min="15624" max="15624" width="3.33333333333333" style="69" customWidth="1"/>
    <col min="15625" max="15625" width="9.26666666666667" style="69" customWidth="1"/>
    <col min="15626" max="15626" width="13" style="69" customWidth="1"/>
    <col min="15627" max="15627" width="3.26666666666667" style="69" customWidth="1"/>
    <col min="15628" max="15628" width="11.3333333333333" style="69" customWidth="1"/>
    <col min="15629" max="15629" width="17" style="69" customWidth="1"/>
    <col min="15630" max="15630" width="9.6" style="69" customWidth="1"/>
    <col min="15631" max="15631" width="5.46666666666667" style="69" customWidth="1"/>
    <col min="15632" max="15632" width="21.0666666666667" style="69" customWidth="1"/>
    <col min="15633" max="15633" width="6" style="69" customWidth="1"/>
    <col min="15634" max="15870" width="9" style="69"/>
    <col min="15871" max="15871" width="5.46666666666667" style="69" customWidth="1"/>
    <col min="15872" max="15872" width="7.26666666666667" style="69" customWidth="1"/>
    <col min="15873" max="15873" width="11.3333333333333" style="69" customWidth="1"/>
    <col min="15874" max="15874" width="13.5333333333333" style="69" customWidth="1"/>
    <col min="15875" max="15875" width="3.26666666666667" style="69" customWidth="1"/>
    <col min="15876" max="15876" width="11.3333333333333" style="69" customWidth="1"/>
    <col min="15877" max="15878" width="5.26666666666667" style="69" customWidth="1"/>
    <col min="15879" max="15879" width="24.7333333333333" style="69" customWidth="1"/>
    <col min="15880" max="15880" width="3.33333333333333" style="69" customWidth="1"/>
    <col min="15881" max="15881" width="9.26666666666667" style="69" customWidth="1"/>
    <col min="15882" max="15882" width="13" style="69" customWidth="1"/>
    <col min="15883" max="15883" width="3.26666666666667" style="69" customWidth="1"/>
    <col min="15884" max="15884" width="11.3333333333333" style="69" customWidth="1"/>
    <col min="15885" max="15885" width="17" style="69" customWidth="1"/>
    <col min="15886" max="15886" width="9.6" style="69" customWidth="1"/>
    <col min="15887" max="15887" width="5.46666666666667" style="69" customWidth="1"/>
    <col min="15888" max="15888" width="21.0666666666667" style="69" customWidth="1"/>
    <col min="15889" max="15889" width="6" style="69" customWidth="1"/>
    <col min="15890" max="16126" width="9" style="69"/>
    <col min="16127" max="16127" width="5.46666666666667" style="69" customWidth="1"/>
    <col min="16128" max="16128" width="7.26666666666667" style="69" customWidth="1"/>
    <col min="16129" max="16129" width="11.3333333333333" style="69" customWidth="1"/>
    <col min="16130" max="16130" width="13.5333333333333" style="69" customWidth="1"/>
    <col min="16131" max="16131" width="3.26666666666667" style="69" customWidth="1"/>
    <col min="16132" max="16132" width="11.3333333333333" style="69" customWidth="1"/>
    <col min="16133" max="16134" width="5.26666666666667" style="69" customWidth="1"/>
    <col min="16135" max="16135" width="24.7333333333333" style="69" customWidth="1"/>
    <col min="16136" max="16136" width="3.33333333333333" style="69" customWidth="1"/>
    <col min="16137" max="16137" width="9.26666666666667" style="69" customWidth="1"/>
    <col min="16138" max="16138" width="13" style="69" customWidth="1"/>
    <col min="16139" max="16139" width="3.26666666666667" style="69" customWidth="1"/>
    <col min="16140" max="16140" width="11.3333333333333" style="69" customWidth="1"/>
    <col min="16141" max="16141" width="17" style="69" customWidth="1"/>
    <col min="16142" max="16142" width="9.6" style="69" customWidth="1"/>
    <col min="16143" max="16143" width="5.46666666666667" style="69" customWidth="1"/>
    <col min="16144" max="16144" width="21.0666666666667" style="69" customWidth="1"/>
    <col min="16145" max="16145" width="6" style="69" customWidth="1"/>
    <col min="16146" max="16384" width="9" style="69"/>
  </cols>
  <sheetData>
    <row r="1" s="172" customFormat="1" ht="20.25" spans="1:17">
      <c r="A1" s="70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s="66" customFormat="1" ht="27.75" spans="1:17">
      <c r="A2" s="175" t="s">
        <v>1</v>
      </c>
      <c r="B2" s="175" t="s">
        <v>2</v>
      </c>
      <c r="C2" s="175" t="s">
        <v>3</v>
      </c>
      <c r="D2" s="175" t="s">
        <v>4</v>
      </c>
      <c r="E2" s="176" t="s">
        <v>5</v>
      </c>
      <c r="F2" s="159"/>
      <c r="G2" s="176" t="s">
        <v>6</v>
      </c>
      <c r="H2" s="177"/>
      <c r="I2" s="166"/>
      <c r="J2" s="166"/>
      <c r="K2" s="166"/>
      <c r="L2" s="159"/>
      <c r="M2" s="176" t="s">
        <v>7</v>
      </c>
      <c r="N2" s="159"/>
      <c r="O2" s="182" t="s">
        <v>8</v>
      </c>
      <c r="P2" s="183" t="s">
        <v>9</v>
      </c>
      <c r="Q2" s="175" t="s">
        <v>10</v>
      </c>
    </row>
    <row r="3" s="172" customFormat="1" ht="45" spans="1:17">
      <c r="A3" s="161">
        <v>1</v>
      </c>
      <c r="B3" s="178" t="s">
        <v>11</v>
      </c>
      <c r="C3" s="165">
        <v>2200500100</v>
      </c>
      <c r="D3" s="178" t="s">
        <v>12</v>
      </c>
      <c r="E3" s="165">
        <v>60</v>
      </c>
      <c r="F3" s="165"/>
      <c r="G3" s="165">
        <v>1080</v>
      </c>
      <c r="H3" s="165">
        <f t="shared" ref="H3:H11" si="0">G3/1080*100</f>
        <v>100</v>
      </c>
      <c r="I3" s="165" t="s">
        <v>13</v>
      </c>
      <c r="J3" s="165"/>
      <c r="K3" s="165"/>
      <c r="L3" s="165">
        <f t="shared" ref="L3:L11" si="1">0.9*H3+0.1*J3</f>
        <v>90</v>
      </c>
      <c r="M3" s="165"/>
      <c r="N3" s="165"/>
      <c r="O3" s="165">
        <f t="shared" ref="O3:O11" si="2">0.05*E3+0.9*L3+0.05*M3</f>
        <v>84</v>
      </c>
      <c r="P3" s="165">
        <v>1</v>
      </c>
      <c r="Q3" s="165">
        <v>1</v>
      </c>
    </row>
    <row r="4" s="173" customFormat="1" ht="97.5" spans="1:17">
      <c r="A4" s="161">
        <v>2</v>
      </c>
      <c r="B4" s="179" t="s">
        <v>14</v>
      </c>
      <c r="C4" s="165">
        <v>2200500107</v>
      </c>
      <c r="D4" s="179" t="s">
        <v>12</v>
      </c>
      <c r="E4" s="165">
        <v>66</v>
      </c>
      <c r="F4" s="179" t="s">
        <v>15</v>
      </c>
      <c r="G4" s="180">
        <v>985</v>
      </c>
      <c r="H4" s="165">
        <f t="shared" si="0"/>
        <v>91.2037037037037</v>
      </c>
      <c r="I4" s="165" t="s">
        <v>16</v>
      </c>
      <c r="J4" s="165">
        <v>20</v>
      </c>
      <c r="K4" s="165" t="s">
        <v>17</v>
      </c>
      <c r="L4" s="165">
        <f t="shared" si="1"/>
        <v>84.0833333333333</v>
      </c>
      <c r="M4" s="165"/>
      <c r="N4" s="165"/>
      <c r="O4" s="165">
        <f t="shared" si="2"/>
        <v>78.975</v>
      </c>
      <c r="P4" s="165">
        <v>2</v>
      </c>
      <c r="Q4" s="165">
        <v>2</v>
      </c>
    </row>
    <row r="5" s="173" customFormat="1" ht="48" spans="1:17">
      <c r="A5" s="161">
        <v>3</v>
      </c>
      <c r="B5" s="179" t="s">
        <v>18</v>
      </c>
      <c r="C5" s="165">
        <v>2200500106</v>
      </c>
      <c r="D5" s="179" t="s">
        <v>12</v>
      </c>
      <c r="E5" s="165">
        <v>60</v>
      </c>
      <c r="F5" s="179"/>
      <c r="G5" s="165">
        <v>880</v>
      </c>
      <c r="H5" s="165">
        <f t="shared" si="0"/>
        <v>81.4814814814815</v>
      </c>
      <c r="I5" s="165" t="s">
        <v>19</v>
      </c>
      <c r="J5" s="165"/>
      <c r="K5" s="165"/>
      <c r="L5" s="165">
        <f t="shared" si="1"/>
        <v>73.3333333333333</v>
      </c>
      <c r="M5" s="165"/>
      <c r="N5" s="165"/>
      <c r="O5" s="165">
        <f t="shared" si="2"/>
        <v>69</v>
      </c>
      <c r="P5" s="165">
        <v>3</v>
      </c>
      <c r="Q5" s="165">
        <v>3</v>
      </c>
    </row>
    <row r="6" s="172" customFormat="1" ht="27" spans="1:17">
      <c r="A6" s="161">
        <v>4</v>
      </c>
      <c r="B6" s="179" t="s">
        <v>20</v>
      </c>
      <c r="C6" s="165">
        <v>2200500098</v>
      </c>
      <c r="D6" s="179" t="s">
        <v>12</v>
      </c>
      <c r="E6" s="165">
        <v>62</v>
      </c>
      <c r="F6" s="179" t="s">
        <v>21</v>
      </c>
      <c r="G6" s="165">
        <v>300</v>
      </c>
      <c r="H6" s="165">
        <f t="shared" si="0"/>
        <v>27.7777777777778</v>
      </c>
      <c r="I6" s="7" t="s">
        <v>22</v>
      </c>
      <c r="J6" s="165"/>
      <c r="K6" s="179"/>
      <c r="L6" s="165">
        <f t="shared" si="1"/>
        <v>25</v>
      </c>
      <c r="M6" s="165"/>
      <c r="N6" s="165"/>
      <c r="O6" s="165">
        <f t="shared" si="2"/>
        <v>25.6</v>
      </c>
      <c r="P6" s="165">
        <v>4</v>
      </c>
      <c r="Q6" s="165">
        <v>4</v>
      </c>
    </row>
    <row r="7" s="172" customFormat="1" ht="67.5" spans="1:17">
      <c r="A7" s="161">
        <v>5</v>
      </c>
      <c r="B7" s="179" t="s">
        <v>23</v>
      </c>
      <c r="C7" s="165">
        <v>2200500099</v>
      </c>
      <c r="D7" s="179" t="s">
        <v>12</v>
      </c>
      <c r="E7" s="165">
        <v>73</v>
      </c>
      <c r="F7" s="179" t="s">
        <v>24</v>
      </c>
      <c r="G7" s="165">
        <v>208</v>
      </c>
      <c r="H7" s="165">
        <f t="shared" si="0"/>
        <v>19.2592592592593</v>
      </c>
      <c r="I7" s="165" t="s">
        <v>25</v>
      </c>
      <c r="J7" s="165"/>
      <c r="K7" s="165"/>
      <c r="L7" s="165">
        <f t="shared" si="1"/>
        <v>17.3333333333333</v>
      </c>
      <c r="M7" s="165"/>
      <c r="N7" s="165"/>
      <c r="O7" s="165">
        <f t="shared" si="2"/>
        <v>19.25</v>
      </c>
      <c r="P7" s="165">
        <v>5</v>
      </c>
      <c r="Q7" s="165">
        <v>5</v>
      </c>
    </row>
    <row r="8" s="172" customFormat="1" ht="15" spans="1:17">
      <c r="A8" s="161">
        <v>6</v>
      </c>
      <c r="B8" s="179" t="s">
        <v>26</v>
      </c>
      <c r="C8" s="165">
        <v>2200500105</v>
      </c>
      <c r="D8" s="179" t="s">
        <v>12</v>
      </c>
      <c r="E8" s="165">
        <v>60</v>
      </c>
      <c r="F8" s="179"/>
      <c r="G8" s="165">
        <v>200</v>
      </c>
      <c r="H8" s="165">
        <f t="shared" si="0"/>
        <v>18.5185185185185</v>
      </c>
      <c r="I8" s="184" t="s">
        <v>27</v>
      </c>
      <c r="J8" s="165"/>
      <c r="K8" s="165"/>
      <c r="L8" s="165">
        <f t="shared" si="1"/>
        <v>16.6666666666667</v>
      </c>
      <c r="M8" s="165"/>
      <c r="N8" s="165"/>
      <c r="O8" s="165">
        <f t="shared" si="2"/>
        <v>18</v>
      </c>
      <c r="P8" s="165">
        <v>6</v>
      </c>
      <c r="Q8" s="165">
        <v>6</v>
      </c>
    </row>
    <row r="9" s="172" customFormat="1" ht="30" spans="1:17">
      <c r="A9" s="161">
        <v>7</v>
      </c>
      <c r="B9" s="179" t="s">
        <v>28</v>
      </c>
      <c r="C9" s="165">
        <v>2200500103</v>
      </c>
      <c r="D9" s="179" t="s">
        <v>12</v>
      </c>
      <c r="E9" s="165">
        <v>66</v>
      </c>
      <c r="F9" s="7" t="s">
        <v>29</v>
      </c>
      <c r="G9" s="165">
        <v>160</v>
      </c>
      <c r="H9" s="165">
        <f t="shared" si="0"/>
        <v>14.8148148148148</v>
      </c>
      <c r="I9" s="165" t="s">
        <v>30</v>
      </c>
      <c r="J9" s="165"/>
      <c r="K9" s="165"/>
      <c r="L9" s="165">
        <f t="shared" si="1"/>
        <v>13.3333333333333</v>
      </c>
      <c r="M9" s="165"/>
      <c r="N9" s="165"/>
      <c r="O9" s="165">
        <f t="shared" si="2"/>
        <v>15.3</v>
      </c>
      <c r="P9" s="165">
        <v>7</v>
      </c>
      <c r="Q9" s="165">
        <v>7</v>
      </c>
    </row>
    <row r="10" s="172" customFormat="1" ht="15" spans="1:17">
      <c r="A10" s="161">
        <v>8</v>
      </c>
      <c r="B10" s="179" t="s">
        <v>31</v>
      </c>
      <c r="C10" s="165">
        <v>2200500104</v>
      </c>
      <c r="D10" s="179" t="s">
        <v>12</v>
      </c>
      <c r="E10" s="165">
        <v>60</v>
      </c>
      <c r="F10" s="7"/>
      <c r="G10" s="165">
        <v>100</v>
      </c>
      <c r="H10" s="165">
        <f t="shared" si="0"/>
        <v>9.25925925925926</v>
      </c>
      <c r="I10" s="7" t="s">
        <v>32</v>
      </c>
      <c r="J10" s="165"/>
      <c r="K10" s="165"/>
      <c r="L10" s="165">
        <f t="shared" si="1"/>
        <v>8.33333333333333</v>
      </c>
      <c r="M10" s="165"/>
      <c r="N10" s="7"/>
      <c r="O10" s="165">
        <f t="shared" si="2"/>
        <v>10.5</v>
      </c>
      <c r="P10" s="165">
        <v>8</v>
      </c>
      <c r="Q10" s="165">
        <v>8</v>
      </c>
    </row>
    <row r="11" s="172" customFormat="1" ht="30" spans="1:17">
      <c r="A11" s="161">
        <v>9</v>
      </c>
      <c r="B11" s="179" t="s">
        <v>33</v>
      </c>
      <c r="C11" s="165">
        <v>2200500102</v>
      </c>
      <c r="D11" s="179" t="s">
        <v>12</v>
      </c>
      <c r="E11" s="165">
        <v>64</v>
      </c>
      <c r="F11" s="7" t="s">
        <v>34</v>
      </c>
      <c r="G11" s="165">
        <v>40</v>
      </c>
      <c r="H11" s="165">
        <f t="shared" si="0"/>
        <v>3.7037037037037</v>
      </c>
      <c r="I11" s="7" t="s">
        <v>35</v>
      </c>
      <c r="J11" s="165"/>
      <c r="K11" s="165"/>
      <c r="L11" s="165">
        <f t="shared" si="1"/>
        <v>3.33333333333333</v>
      </c>
      <c r="M11" s="165">
        <v>70</v>
      </c>
      <c r="N11" s="7" t="s">
        <v>36</v>
      </c>
      <c r="O11" s="165">
        <f t="shared" si="2"/>
        <v>9.7</v>
      </c>
      <c r="P11" s="165">
        <v>9</v>
      </c>
      <c r="Q11" s="165">
        <v>9</v>
      </c>
    </row>
    <row r="12" s="172" customFormat="1" ht="28.5" spans="1:17">
      <c r="A12" s="161"/>
      <c r="B12" s="161"/>
      <c r="C12" s="161"/>
      <c r="D12" s="161"/>
      <c r="E12" s="161" t="s">
        <v>37</v>
      </c>
      <c r="F12" s="181" t="s">
        <v>38</v>
      </c>
      <c r="G12" s="163" t="s">
        <v>39</v>
      </c>
      <c r="H12" s="164" t="s">
        <v>40</v>
      </c>
      <c r="I12" s="185" t="s">
        <v>41</v>
      </c>
      <c r="J12" s="161" t="s">
        <v>42</v>
      </c>
      <c r="K12" s="185" t="s">
        <v>41</v>
      </c>
      <c r="L12" s="161" t="s">
        <v>43</v>
      </c>
      <c r="M12" s="161" t="s">
        <v>44</v>
      </c>
      <c r="N12" s="181" t="s">
        <v>41</v>
      </c>
      <c r="O12" s="169" t="s">
        <v>45</v>
      </c>
      <c r="P12" s="170"/>
      <c r="Q12" s="170"/>
    </row>
  </sheetData>
  <mergeCells count="4">
    <mergeCell ref="A1:Q1"/>
    <mergeCell ref="E2:F2"/>
    <mergeCell ref="G2:L2"/>
    <mergeCell ref="M2:N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68" zoomScaleNormal="68" workbookViewId="0">
      <selection activeCell="H3" sqref="H3"/>
    </sheetView>
  </sheetViews>
  <sheetFormatPr defaultColWidth="9" defaultRowHeight="15"/>
  <cols>
    <col min="1" max="1" width="9.13333333333333" style="91" customWidth="1"/>
    <col min="2" max="2" width="9" style="91"/>
    <col min="3" max="3" width="12.9333333333333" style="91" customWidth="1"/>
    <col min="4" max="4" width="17.7333333333333" style="91" customWidth="1"/>
    <col min="5" max="5" width="9.13333333333333" style="91" customWidth="1"/>
    <col min="6" max="6" width="16.0666666666667" style="91" customWidth="1"/>
    <col min="7" max="7" width="9.13333333333333" style="91" customWidth="1"/>
    <col min="8" max="8" width="12.3333333333333" style="91" customWidth="1"/>
    <col min="9" max="9" width="31.8" style="91" customWidth="1"/>
    <col min="10" max="10" width="9.13333333333333" style="91" customWidth="1"/>
    <col min="11" max="11" width="9" style="91"/>
    <col min="12" max="12" width="13" style="91" customWidth="1"/>
    <col min="13" max="13" width="9.13333333333333" style="91" customWidth="1"/>
    <col min="14" max="14" width="15.0666666666667" style="91" customWidth="1"/>
    <col min="15" max="15" width="15.2666666666667" style="91" customWidth="1"/>
    <col min="16" max="16" width="12.7333333333333" style="91" customWidth="1"/>
    <col min="17" max="17" width="13.2666666666667" style="91" customWidth="1"/>
    <col min="18" max="254" width="9" style="1"/>
    <col min="255" max="255" width="9.13333333333333" style="1" customWidth="1"/>
    <col min="256" max="256" width="9" style="1"/>
    <col min="257" max="257" width="12.9333333333333" style="1" customWidth="1"/>
    <col min="258" max="258" width="17.7333333333333" style="1" customWidth="1"/>
    <col min="259" max="259" width="9.13333333333333" style="1" customWidth="1"/>
    <col min="260" max="260" width="16.0666666666667" style="1" customWidth="1"/>
    <col min="261" max="261" width="9.13333333333333" style="1" customWidth="1"/>
    <col min="262" max="262" width="12.3333333333333" style="1" customWidth="1"/>
    <col min="263" max="263" width="31.8" style="1" customWidth="1"/>
    <col min="264" max="264" width="9.13333333333333" style="1" customWidth="1"/>
    <col min="265" max="265" width="9" style="1"/>
    <col min="266" max="266" width="13" style="1" customWidth="1"/>
    <col min="267" max="267" width="9.13333333333333" style="1" customWidth="1"/>
    <col min="268" max="268" width="15.0666666666667" style="1" customWidth="1"/>
    <col min="269" max="269" width="15.2666666666667" style="1" customWidth="1"/>
    <col min="270" max="270" width="12.7333333333333" style="1" customWidth="1"/>
    <col min="271" max="271" width="13.2666666666667" style="1" customWidth="1"/>
    <col min="272" max="272" width="32.2666666666667" style="1" customWidth="1"/>
    <col min="273" max="510" width="9" style="1"/>
    <col min="511" max="511" width="9.13333333333333" style="1" customWidth="1"/>
    <col min="512" max="512" width="9" style="1"/>
    <col min="513" max="513" width="12.9333333333333" style="1" customWidth="1"/>
    <col min="514" max="514" width="17.7333333333333" style="1" customWidth="1"/>
    <col min="515" max="515" width="9.13333333333333" style="1" customWidth="1"/>
    <col min="516" max="516" width="16.0666666666667" style="1" customWidth="1"/>
    <col min="517" max="517" width="9.13333333333333" style="1" customWidth="1"/>
    <col min="518" max="518" width="12.3333333333333" style="1" customWidth="1"/>
    <col min="519" max="519" width="31.8" style="1" customWidth="1"/>
    <col min="520" max="520" width="9.13333333333333" style="1" customWidth="1"/>
    <col min="521" max="521" width="9" style="1"/>
    <col min="522" max="522" width="13" style="1" customWidth="1"/>
    <col min="523" max="523" width="9.13333333333333" style="1" customWidth="1"/>
    <col min="524" max="524" width="15.0666666666667" style="1" customWidth="1"/>
    <col min="525" max="525" width="15.2666666666667" style="1" customWidth="1"/>
    <col min="526" max="526" width="12.7333333333333" style="1" customWidth="1"/>
    <col min="527" max="527" width="13.2666666666667" style="1" customWidth="1"/>
    <col min="528" max="528" width="32.2666666666667" style="1" customWidth="1"/>
    <col min="529" max="766" width="9" style="1"/>
    <col min="767" max="767" width="9.13333333333333" style="1" customWidth="1"/>
    <col min="768" max="768" width="9" style="1"/>
    <col min="769" max="769" width="12.9333333333333" style="1" customWidth="1"/>
    <col min="770" max="770" width="17.7333333333333" style="1" customWidth="1"/>
    <col min="771" max="771" width="9.13333333333333" style="1" customWidth="1"/>
    <col min="772" max="772" width="16.0666666666667" style="1" customWidth="1"/>
    <col min="773" max="773" width="9.13333333333333" style="1" customWidth="1"/>
    <col min="774" max="774" width="12.3333333333333" style="1" customWidth="1"/>
    <col min="775" max="775" width="31.8" style="1" customWidth="1"/>
    <col min="776" max="776" width="9.13333333333333" style="1" customWidth="1"/>
    <col min="777" max="777" width="9" style="1"/>
    <col min="778" max="778" width="13" style="1" customWidth="1"/>
    <col min="779" max="779" width="9.13333333333333" style="1" customWidth="1"/>
    <col min="780" max="780" width="15.0666666666667" style="1" customWidth="1"/>
    <col min="781" max="781" width="15.2666666666667" style="1" customWidth="1"/>
    <col min="782" max="782" width="12.7333333333333" style="1" customWidth="1"/>
    <col min="783" max="783" width="13.2666666666667" style="1" customWidth="1"/>
    <col min="784" max="784" width="32.2666666666667" style="1" customWidth="1"/>
    <col min="785" max="1022" width="9" style="1"/>
    <col min="1023" max="1023" width="9.13333333333333" style="1" customWidth="1"/>
    <col min="1024" max="1024" width="9" style="1"/>
    <col min="1025" max="1025" width="12.9333333333333" style="1" customWidth="1"/>
    <col min="1026" max="1026" width="17.7333333333333" style="1" customWidth="1"/>
    <col min="1027" max="1027" width="9.13333333333333" style="1" customWidth="1"/>
    <col min="1028" max="1028" width="16.0666666666667" style="1" customWidth="1"/>
    <col min="1029" max="1029" width="9.13333333333333" style="1" customWidth="1"/>
    <col min="1030" max="1030" width="12.3333333333333" style="1" customWidth="1"/>
    <col min="1031" max="1031" width="31.8" style="1" customWidth="1"/>
    <col min="1032" max="1032" width="9.13333333333333" style="1" customWidth="1"/>
    <col min="1033" max="1033" width="9" style="1"/>
    <col min="1034" max="1034" width="13" style="1" customWidth="1"/>
    <col min="1035" max="1035" width="9.13333333333333" style="1" customWidth="1"/>
    <col min="1036" max="1036" width="15.0666666666667" style="1" customWidth="1"/>
    <col min="1037" max="1037" width="15.2666666666667" style="1" customWidth="1"/>
    <col min="1038" max="1038" width="12.7333333333333" style="1" customWidth="1"/>
    <col min="1039" max="1039" width="13.2666666666667" style="1" customWidth="1"/>
    <col min="1040" max="1040" width="32.2666666666667" style="1" customWidth="1"/>
    <col min="1041" max="1278" width="9" style="1"/>
    <col min="1279" max="1279" width="9.13333333333333" style="1" customWidth="1"/>
    <col min="1280" max="1280" width="9" style="1"/>
    <col min="1281" max="1281" width="12.9333333333333" style="1" customWidth="1"/>
    <col min="1282" max="1282" width="17.7333333333333" style="1" customWidth="1"/>
    <col min="1283" max="1283" width="9.13333333333333" style="1" customWidth="1"/>
    <col min="1284" max="1284" width="16.0666666666667" style="1" customWidth="1"/>
    <col min="1285" max="1285" width="9.13333333333333" style="1" customWidth="1"/>
    <col min="1286" max="1286" width="12.3333333333333" style="1" customWidth="1"/>
    <col min="1287" max="1287" width="31.8" style="1" customWidth="1"/>
    <col min="1288" max="1288" width="9.13333333333333" style="1" customWidth="1"/>
    <col min="1289" max="1289" width="9" style="1"/>
    <col min="1290" max="1290" width="13" style="1" customWidth="1"/>
    <col min="1291" max="1291" width="9.13333333333333" style="1" customWidth="1"/>
    <col min="1292" max="1292" width="15.0666666666667" style="1" customWidth="1"/>
    <col min="1293" max="1293" width="15.2666666666667" style="1" customWidth="1"/>
    <col min="1294" max="1294" width="12.7333333333333" style="1" customWidth="1"/>
    <col min="1295" max="1295" width="13.2666666666667" style="1" customWidth="1"/>
    <col min="1296" max="1296" width="32.2666666666667" style="1" customWidth="1"/>
    <col min="1297" max="1534" width="9" style="1"/>
    <col min="1535" max="1535" width="9.13333333333333" style="1" customWidth="1"/>
    <col min="1536" max="1536" width="9" style="1"/>
    <col min="1537" max="1537" width="12.9333333333333" style="1" customWidth="1"/>
    <col min="1538" max="1538" width="17.7333333333333" style="1" customWidth="1"/>
    <col min="1539" max="1539" width="9.13333333333333" style="1" customWidth="1"/>
    <col min="1540" max="1540" width="16.0666666666667" style="1" customWidth="1"/>
    <col min="1541" max="1541" width="9.13333333333333" style="1" customWidth="1"/>
    <col min="1542" max="1542" width="12.3333333333333" style="1" customWidth="1"/>
    <col min="1543" max="1543" width="31.8" style="1" customWidth="1"/>
    <col min="1544" max="1544" width="9.13333333333333" style="1" customWidth="1"/>
    <col min="1545" max="1545" width="9" style="1"/>
    <col min="1546" max="1546" width="13" style="1" customWidth="1"/>
    <col min="1547" max="1547" width="9.13333333333333" style="1" customWidth="1"/>
    <col min="1548" max="1548" width="15.0666666666667" style="1" customWidth="1"/>
    <col min="1549" max="1549" width="15.2666666666667" style="1" customWidth="1"/>
    <col min="1550" max="1550" width="12.7333333333333" style="1" customWidth="1"/>
    <col min="1551" max="1551" width="13.2666666666667" style="1" customWidth="1"/>
    <col min="1552" max="1552" width="32.2666666666667" style="1" customWidth="1"/>
    <col min="1553" max="1790" width="9" style="1"/>
    <col min="1791" max="1791" width="9.13333333333333" style="1" customWidth="1"/>
    <col min="1792" max="1792" width="9" style="1"/>
    <col min="1793" max="1793" width="12.9333333333333" style="1" customWidth="1"/>
    <col min="1794" max="1794" width="17.7333333333333" style="1" customWidth="1"/>
    <col min="1795" max="1795" width="9.13333333333333" style="1" customWidth="1"/>
    <col min="1796" max="1796" width="16.0666666666667" style="1" customWidth="1"/>
    <col min="1797" max="1797" width="9.13333333333333" style="1" customWidth="1"/>
    <col min="1798" max="1798" width="12.3333333333333" style="1" customWidth="1"/>
    <col min="1799" max="1799" width="31.8" style="1" customWidth="1"/>
    <col min="1800" max="1800" width="9.13333333333333" style="1" customWidth="1"/>
    <col min="1801" max="1801" width="9" style="1"/>
    <col min="1802" max="1802" width="13" style="1" customWidth="1"/>
    <col min="1803" max="1803" width="9.13333333333333" style="1" customWidth="1"/>
    <col min="1804" max="1804" width="15.0666666666667" style="1" customWidth="1"/>
    <col min="1805" max="1805" width="15.2666666666667" style="1" customWidth="1"/>
    <col min="1806" max="1806" width="12.7333333333333" style="1" customWidth="1"/>
    <col min="1807" max="1807" width="13.2666666666667" style="1" customWidth="1"/>
    <col min="1808" max="1808" width="32.2666666666667" style="1" customWidth="1"/>
    <col min="1809" max="2046" width="9" style="1"/>
    <col min="2047" max="2047" width="9.13333333333333" style="1" customWidth="1"/>
    <col min="2048" max="2048" width="9" style="1"/>
    <col min="2049" max="2049" width="12.9333333333333" style="1" customWidth="1"/>
    <col min="2050" max="2050" width="17.7333333333333" style="1" customWidth="1"/>
    <col min="2051" max="2051" width="9.13333333333333" style="1" customWidth="1"/>
    <col min="2052" max="2052" width="16.0666666666667" style="1" customWidth="1"/>
    <col min="2053" max="2053" width="9.13333333333333" style="1" customWidth="1"/>
    <col min="2054" max="2054" width="12.3333333333333" style="1" customWidth="1"/>
    <col min="2055" max="2055" width="31.8" style="1" customWidth="1"/>
    <col min="2056" max="2056" width="9.13333333333333" style="1" customWidth="1"/>
    <col min="2057" max="2057" width="9" style="1"/>
    <col min="2058" max="2058" width="13" style="1" customWidth="1"/>
    <col min="2059" max="2059" width="9.13333333333333" style="1" customWidth="1"/>
    <col min="2060" max="2060" width="15.0666666666667" style="1" customWidth="1"/>
    <col min="2061" max="2061" width="15.2666666666667" style="1" customWidth="1"/>
    <col min="2062" max="2062" width="12.7333333333333" style="1" customWidth="1"/>
    <col min="2063" max="2063" width="13.2666666666667" style="1" customWidth="1"/>
    <col min="2064" max="2064" width="32.2666666666667" style="1" customWidth="1"/>
    <col min="2065" max="2302" width="9" style="1"/>
    <col min="2303" max="2303" width="9.13333333333333" style="1" customWidth="1"/>
    <col min="2304" max="2304" width="9" style="1"/>
    <col min="2305" max="2305" width="12.9333333333333" style="1" customWidth="1"/>
    <col min="2306" max="2306" width="17.7333333333333" style="1" customWidth="1"/>
    <col min="2307" max="2307" width="9.13333333333333" style="1" customWidth="1"/>
    <col min="2308" max="2308" width="16.0666666666667" style="1" customWidth="1"/>
    <col min="2309" max="2309" width="9.13333333333333" style="1" customWidth="1"/>
    <col min="2310" max="2310" width="12.3333333333333" style="1" customWidth="1"/>
    <col min="2311" max="2311" width="31.8" style="1" customWidth="1"/>
    <col min="2312" max="2312" width="9.13333333333333" style="1" customWidth="1"/>
    <col min="2313" max="2313" width="9" style="1"/>
    <col min="2314" max="2314" width="13" style="1" customWidth="1"/>
    <col min="2315" max="2315" width="9.13333333333333" style="1" customWidth="1"/>
    <col min="2316" max="2316" width="15.0666666666667" style="1" customWidth="1"/>
    <col min="2317" max="2317" width="15.2666666666667" style="1" customWidth="1"/>
    <col min="2318" max="2318" width="12.7333333333333" style="1" customWidth="1"/>
    <col min="2319" max="2319" width="13.2666666666667" style="1" customWidth="1"/>
    <col min="2320" max="2320" width="32.2666666666667" style="1" customWidth="1"/>
    <col min="2321" max="2558" width="9" style="1"/>
    <col min="2559" max="2559" width="9.13333333333333" style="1" customWidth="1"/>
    <col min="2560" max="2560" width="9" style="1"/>
    <col min="2561" max="2561" width="12.9333333333333" style="1" customWidth="1"/>
    <col min="2562" max="2562" width="17.7333333333333" style="1" customWidth="1"/>
    <col min="2563" max="2563" width="9.13333333333333" style="1" customWidth="1"/>
    <col min="2564" max="2564" width="16.0666666666667" style="1" customWidth="1"/>
    <col min="2565" max="2565" width="9.13333333333333" style="1" customWidth="1"/>
    <col min="2566" max="2566" width="12.3333333333333" style="1" customWidth="1"/>
    <col min="2567" max="2567" width="31.8" style="1" customWidth="1"/>
    <col min="2568" max="2568" width="9.13333333333333" style="1" customWidth="1"/>
    <col min="2569" max="2569" width="9" style="1"/>
    <col min="2570" max="2570" width="13" style="1" customWidth="1"/>
    <col min="2571" max="2571" width="9.13333333333333" style="1" customWidth="1"/>
    <col min="2572" max="2572" width="15.0666666666667" style="1" customWidth="1"/>
    <col min="2573" max="2573" width="15.2666666666667" style="1" customWidth="1"/>
    <col min="2574" max="2574" width="12.7333333333333" style="1" customWidth="1"/>
    <col min="2575" max="2575" width="13.2666666666667" style="1" customWidth="1"/>
    <col min="2576" max="2576" width="32.2666666666667" style="1" customWidth="1"/>
    <col min="2577" max="2814" width="9" style="1"/>
    <col min="2815" max="2815" width="9.13333333333333" style="1" customWidth="1"/>
    <col min="2816" max="2816" width="9" style="1"/>
    <col min="2817" max="2817" width="12.9333333333333" style="1" customWidth="1"/>
    <col min="2818" max="2818" width="17.7333333333333" style="1" customWidth="1"/>
    <col min="2819" max="2819" width="9.13333333333333" style="1" customWidth="1"/>
    <col min="2820" max="2820" width="16.0666666666667" style="1" customWidth="1"/>
    <col min="2821" max="2821" width="9.13333333333333" style="1" customWidth="1"/>
    <col min="2822" max="2822" width="12.3333333333333" style="1" customWidth="1"/>
    <col min="2823" max="2823" width="31.8" style="1" customWidth="1"/>
    <col min="2824" max="2824" width="9.13333333333333" style="1" customWidth="1"/>
    <col min="2825" max="2825" width="9" style="1"/>
    <col min="2826" max="2826" width="13" style="1" customWidth="1"/>
    <col min="2827" max="2827" width="9.13333333333333" style="1" customWidth="1"/>
    <col min="2828" max="2828" width="15.0666666666667" style="1" customWidth="1"/>
    <col min="2829" max="2829" width="15.2666666666667" style="1" customWidth="1"/>
    <col min="2830" max="2830" width="12.7333333333333" style="1" customWidth="1"/>
    <col min="2831" max="2831" width="13.2666666666667" style="1" customWidth="1"/>
    <col min="2832" max="2832" width="32.2666666666667" style="1" customWidth="1"/>
    <col min="2833" max="3070" width="9" style="1"/>
    <col min="3071" max="3071" width="9.13333333333333" style="1" customWidth="1"/>
    <col min="3072" max="3072" width="9" style="1"/>
    <col min="3073" max="3073" width="12.9333333333333" style="1" customWidth="1"/>
    <col min="3074" max="3074" width="17.7333333333333" style="1" customWidth="1"/>
    <col min="3075" max="3075" width="9.13333333333333" style="1" customWidth="1"/>
    <col min="3076" max="3076" width="16.0666666666667" style="1" customWidth="1"/>
    <col min="3077" max="3077" width="9.13333333333333" style="1" customWidth="1"/>
    <col min="3078" max="3078" width="12.3333333333333" style="1" customWidth="1"/>
    <col min="3079" max="3079" width="31.8" style="1" customWidth="1"/>
    <col min="3080" max="3080" width="9.13333333333333" style="1" customWidth="1"/>
    <col min="3081" max="3081" width="9" style="1"/>
    <col min="3082" max="3082" width="13" style="1" customWidth="1"/>
    <col min="3083" max="3083" width="9.13333333333333" style="1" customWidth="1"/>
    <col min="3084" max="3084" width="15.0666666666667" style="1" customWidth="1"/>
    <col min="3085" max="3085" width="15.2666666666667" style="1" customWidth="1"/>
    <col min="3086" max="3086" width="12.7333333333333" style="1" customWidth="1"/>
    <col min="3087" max="3087" width="13.2666666666667" style="1" customWidth="1"/>
    <col min="3088" max="3088" width="32.2666666666667" style="1" customWidth="1"/>
    <col min="3089" max="3326" width="9" style="1"/>
    <col min="3327" max="3327" width="9.13333333333333" style="1" customWidth="1"/>
    <col min="3328" max="3328" width="9" style="1"/>
    <col min="3329" max="3329" width="12.9333333333333" style="1" customWidth="1"/>
    <col min="3330" max="3330" width="17.7333333333333" style="1" customWidth="1"/>
    <col min="3331" max="3331" width="9.13333333333333" style="1" customWidth="1"/>
    <col min="3332" max="3332" width="16.0666666666667" style="1" customWidth="1"/>
    <col min="3333" max="3333" width="9.13333333333333" style="1" customWidth="1"/>
    <col min="3334" max="3334" width="12.3333333333333" style="1" customWidth="1"/>
    <col min="3335" max="3335" width="31.8" style="1" customWidth="1"/>
    <col min="3336" max="3336" width="9.13333333333333" style="1" customWidth="1"/>
    <col min="3337" max="3337" width="9" style="1"/>
    <col min="3338" max="3338" width="13" style="1" customWidth="1"/>
    <col min="3339" max="3339" width="9.13333333333333" style="1" customWidth="1"/>
    <col min="3340" max="3340" width="15.0666666666667" style="1" customWidth="1"/>
    <col min="3341" max="3341" width="15.2666666666667" style="1" customWidth="1"/>
    <col min="3342" max="3342" width="12.7333333333333" style="1" customWidth="1"/>
    <col min="3343" max="3343" width="13.2666666666667" style="1" customWidth="1"/>
    <col min="3344" max="3344" width="32.2666666666667" style="1" customWidth="1"/>
    <col min="3345" max="3582" width="9" style="1"/>
    <col min="3583" max="3583" width="9.13333333333333" style="1" customWidth="1"/>
    <col min="3584" max="3584" width="9" style="1"/>
    <col min="3585" max="3585" width="12.9333333333333" style="1" customWidth="1"/>
    <col min="3586" max="3586" width="17.7333333333333" style="1" customWidth="1"/>
    <col min="3587" max="3587" width="9.13333333333333" style="1" customWidth="1"/>
    <col min="3588" max="3588" width="16.0666666666667" style="1" customWidth="1"/>
    <col min="3589" max="3589" width="9.13333333333333" style="1" customWidth="1"/>
    <col min="3590" max="3590" width="12.3333333333333" style="1" customWidth="1"/>
    <col min="3591" max="3591" width="31.8" style="1" customWidth="1"/>
    <col min="3592" max="3592" width="9.13333333333333" style="1" customWidth="1"/>
    <col min="3593" max="3593" width="9" style="1"/>
    <col min="3594" max="3594" width="13" style="1" customWidth="1"/>
    <col min="3595" max="3595" width="9.13333333333333" style="1" customWidth="1"/>
    <col min="3596" max="3596" width="15.0666666666667" style="1" customWidth="1"/>
    <col min="3597" max="3597" width="15.2666666666667" style="1" customWidth="1"/>
    <col min="3598" max="3598" width="12.7333333333333" style="1" customWidth="1"/>
    <col min="3599" max="3599" width="13.2666666666667" style="1" customWidth="1"/>
    <col min="3600" max="3600" width="32.2666666666667" style="1" customWidth="1"/>
    <col min="3601" max="3838" width="9" style="1"/>
    <col min="3839" max="3839" width="9.13333333333333" style="1" customWidth="1"/>
    <col min="3840" max="3840" width="9" style="1"/>
    <col min="3841" max="3841" width="12.9333333333333" style="1" customWidth="1"/>
    <col min="3842" max="3842" width="17.7333333333333" style="1" customWidth="1"/>
    <col min="3843" max="3843" width="9.13333333333333" style="1" customWidth="1"/>
    <col min="3844" max="3844" width="16.0666666666667" style="1" customWidth="1"/>
    <col min="3845" max="3845" width="9.13333333333333" style="1" customWidth="1"/>
    <col min="3846" max="3846" width="12.3333333333333" style="1" customWidth="1"/>
    <col min="3847" max="3847" width="31.8" style="1" customWidth="1"/>
    <col min="3848" max="3848" width="9.13333333333333" style="1" customWidth="1"/>
    <col min="3849" max="3849" width="9" style="1"/>
    <col min="3850" max="3850" width="13" style="1" customWidth="1"/>
    <col min="3851" max="3851" width="9.13333333333333" style="1" customWidth="1"/>
    <col min="3852" max="3852" width="15.0666666666667" style="1" customWidth="1"/>
    <col min="3853" max="3853" width="15.2666666666667" style="1" customWidth="1"/>
    <col min="3854" max="3854" width="12.7333333333333" style="1" customWidth="1"/>
    <col min="3855" max="3855" width="13.2666666666667" style="1" customWidth="1"/>
    <col min="3856" max="3856" width="32.2666666666667" style="1" customWidth="1"/>
    <col min="3857" max="4094" width="9" style="1"/>
    <col min="4095" max="4095" width="9.13333333333333" style="1" customWidth="1"/>
    <col min="4096" max="4096" width="9" style="1"/>
    <col min="4097" max="4097" width="12.9333333333333" style="1" customWidth="1"/>
    <col min="4098" max="4098" width="17.7333333333333" style="1" customWidth="1"/>
    <col min="4099" max="4099" width="9.13333333333333" style="1" customWidth="1"/>
    <col min="4100" max="4100" width="16.0666666666667" style="1" customWidth="1"/>
    <col min="4101" max="4101" width="9.13333333333333" style="1" customWidth="1"/>
    <col min="4102" max="4102" width="12.3333333333333" style="1" customWidth="1"/>
    <col min="4103" max="4103" width="31.8" style="1" customWidth="1"/>
    <col min="4104" max="4104" width="9.13333333333333" style="1" customWidth="1"/>
    <col min="4105" max="4105" width="9" style="1"/>
    <col min="4106" max="4106" width="13" style="1" customWidth="1"/>
    <col min="4107" max="4107" width="9.13333333333333" style="1" customWidth="1"/>
    <col min="4108" max="4108" width="15.0666666666667" style="1" customWidth="1"/>
    <col min="4109" max="4109" width="15.2666666666667" style="1" customWidth="1"/>
    <col min="4110" max="4110" width="12.7333333333333" style="1" customWidth="1"/>
    <col min="4111" max="4111" width="13.2666666666667" style="1" customWidth="1"/>
    <col min="4112" max="4112" width="32.2666666666667" style="1" customWidth="1"/>
    <col min="4113" max="4350" width="9" style="1"/>
    <col min="4351" max="4351" width="9.13333333333333" style="1" customWidth="1"/>
    <col min="4352" max="4352" width="9" style="1"/>
    <col min="4353" max="4353" width="12.9333333333333" style="1" customWidth="1"/>
    <col min="4354" max="4354" width="17.7333333333333" style="1" customWidth="1"/>
    <col min="4355" max="4355" width="9.13333333333333" style="1" customWidth="1"/>
    <col min="4356" max="4356" width="16.0666666666667" style="1" customWidth="1"/>
    <col min="4357" max="4357" width="9.13333333333333" style="1" customWidth="1"/>
    <col min="4358" max="4358" width="12.3333333333333" style="1" customWidth="1"/>
    <col min="4359" max="4359" width="31.8" style="1" customWidth="1"/>
    <col min="4360" max="4360" width="9.13333333333333" style="1" customWidth="1"/>
    <col min="4361" max="4361" width="9" style="1"/>
    <col min="4362" max="4362" width="13" style="1" customWidth="1"/>
    <col min="4363" max="4363" width="9.13333333333333" style="1" customWidth="1"/>
    <col min="4364" max="4364" width="15.0666666666667" style="1" customWidth="1"/>
    <col min="4365" max="4365" width="15.2666666666667" style="1" customWidth="1"/>
    <col min="4366" max="4366" width="12.7333333333333" style="1" customWidth="1"/>
    <col min="4367" max="4367" width="13.2666666666667" style="1" customWidth="1"/>
    <col min="4368" max="4368" width="32.2666666666667" style="1" customWidth="1"/>
    <col min="4369" max="4606" width="9" style="1"/>
    <col min="4607" max="4607" width="9.13333333333333" style="1" customWidth="1"/>
    <col min="4608" max="4608" width="9" style="1"/>
    <col min="4609" max="4609" width="12.9333333333333" style="1" customWidth="1"/>
    <col min="4610" max="4610" width="17.7333333333333" style="1" customWidth="1"/>
    <col min="4611" max="4611" width="9.13333333333333" style="1" customWidth="1"/>
    <col min="4612" max="4612" width="16.0666666666667" style="1" customWidth="1"/>
    <col min="4613" max="4613" width="9.13333333333333" style="1" customWidth="1"/>
    <col min="4614" max="4614" width="12.3333333333333" style="1" customWidth="1"/>
    <col min="4615" max="4615" width="31.8" style="1" customWidth="1"/>
    <col min="4616" max="4616" width="9.13333333333333" style="1" customWidth="1"/>
    <col min="4617" max="4617" width="9" style="1"/>
    <col min="4618" max="4618" width="13" style="1" customWidth="1"/>
    <col min="4619" max="4619" width="9.13333333333333" style="1" customWidth="1"/>
    <col min="4620" max="4620" width="15.0666666666667" style="1" customWidth="1"/>
    <col min="4621" max="4621" width="15.2666666666667" style="1" customWidth="1"/>
    <col min="4622" max="4622" width="12.7333333333333" style="1" customWidth="1"/>
    <col min="4623" max="4623" width="13.2666666666667" style="1" customWidth="1"/>
    <col min="4624" max="4624" width="32.2666666666667" style="1" customWidth="1"/>
    <col min="4625" max="4862" width="9" style="1"/>
    <col min="4863" max="4863" width="9.13333333333333" style="1" customWidth="1"/>
    <col min="4864" max="4864" width="9" style="1"/>
    <col min="4865" max="4865" width="12.9333333333333" style="1" customWidth="1"/>
    <col min="4866" max="4866" width="17.7333333333333" style="1" customWidth="1"/>
    <col min="4867" max="4867" width="9.13333333333333" style="1" customWidth="1"/>
    <col min="4868" max="4868" width="16.0666666666667" style="1" customWidth="1"/>
    <col min="4869" max="4869" width="9.13333333333333" style="1" customWidth="1"/>
    <col min="4870" max="4870" width="12.3333333333333" style="1" customWidth="1"/>
    <col min="4871" max="4871" width="31.8" style="1" customWidth="1"/>
    <col min="4872" max="4872" width="9.13333333333333" style="1" customWidth="1"/>
    <col min="4873" max="4873" width="9" style="1"/>
    <col min="4874" max="4874" width="13" style="1" customWidth="1"/>
    <col min="4875" max="4875" width="9.13333333333333" style="1" customWidth="1"/>
    <col min="4876" max="4876" width="15.0666666666667" style="1" customWidth="1"/>
    <col min="4877" max="4877" width="15.2666666666667" style="1" customWidth="1"/>
    <col min="4878" max="4878" width="12.7333333333333" style="1" customWidth="1"/>
    <col min="4879" max="4879" width="13.2666666666667" style="1" customWidth="1"/>
    <col min="4880" max="4880" width="32.2666666666667" style="1" customWidth="1"/>
    <col min="4881" max="5118" width="9" style="1"/>
    <col min="5119" max="5119" width="9.13333333333333" style="1" customWidth="1"/>
    <col min="5120" max="5120" width="9" style="1"/>
    <col min="5121" max="5121" width="12.9333333333333" style="1" customWidth="1"/>
    <col min="5122" max="5122" width="17.7333333333333" style="1" customWidth="1"/>
    <col min="5123" max="5123" width="9.13333333333333" style="1" customWidth="1"/>
    <col min="5124" max="5124" width="16.0666666666667" style="1" customWidth="1"/>
    <col min="5125" max="5125" width="9.13333333333333" style="1" customWidth="1"/>
    <col min="5126" max="5126" width="12.3333333333333" style="1" customWidth="1"/>
    <col min="5127" max="5127" width="31.8" style="1" customWidth="1"/>
    <col min="5128" max="5128" width="9.13333333333333" style="1" customWidth="1"/>
    <col min="5129" max="5129" width="9" style="1"/>
    <col min="5130" max="5130" width="13" style="1" customWidth="1"/>
    <col min="5131" max="5131" width="9.13333333333333" style="1" customWidth="1"/>
    <col min="5132" max="5132" width="15.0666666666667" style="1" customWidth="1"/>
    <col min="5133" max="5133" width="15.2666666666667" style="1" customWidth="1"/>
    <col min="5134" max="5134" width="12.7333333333333" style="1" customWidth="1"/>
    <col min="5135" max="5135" width="13.2666666666667" style="1" customWidth="1"/>
    <col min="5136" max="5136" width="32.2666666666667" style="1" customWidth="1"/>
    <col min="5137" max="5374" width="9" style="1"/>
    <col min="5375" max="5375" width="9.13333333333333" style="1" customWidth="1"/>
    <col min="5376" max="5376" width="9" style="1"/>
    <col min="5377" max="5377" width="12.9333333333333" style="1" customWidth="1"/>
    <col min="5378" max="5378" width="17.7333333333333" style="1" customWidth="1"/>
    <col min="5379" max="5379" width="9.13333333333333" style="1" customWidth="1"/>
    <col min="5380" max="5380" width="16.0666666666667" style="1" customWidth="1"/>
    <col min="5381" max="5381" width="9.13333333333333" style="1" customWidth="1"/>
    <col min="5382" max="5382" width="12.3333333333333" style="1" customWidth="1"/>
    <col min="5383" max="5383" width="31.8" style="1" customWidth="1"/>
    <col min="5384" max="5384" width="9.13333333333333" style="1" customWidth="1"/>
    <col min="5385" max="5385" width="9" style="1"/>
    <col min="5386" max="5386" width="13" style="1" customWidth="1"/>
    <col min="5387" max="5387" width="9.13333333333333" style="1" customWidth="1"/>
    <col min="5388" max="5388" width="15.0666666666667" style="1" customWidth="1"/>
    <col min="5389" max="5389" width="15.2666666666667" style="1" customWidth="1"/>
    <col min="5390" max="5390" width="12.7333333333333" style="1" customWidth="1"/>
    <col min="5391" max="5391" width="13.2666666666667" style="1" customWidth="1"/>
    <col min="5392" max="5392" width="32.2666666666667" style="1" customWidth="1"/>
    <col min="5393" max="5630" width="9" style="1"/>
    <col min="5631" max="5631" width="9.13333333333333" style="1" customWidth="1"/>
    <col min="5632" max="5632" width="9" style="1"/>
    <col min="5633" max="5633" width="12.9333333333333" style="1" customWidth="1"/>
    <col min="5634" max="5634" width="17.7333333333333" style="1" customWidth="1"/>
    <col min="5635" max="5635" width="9.13333333333333" style="1" customWidth="1"/>
    <col min="5636" max="5636" width="16.0666666666667" style="1" customWidth="1"/>
    <col min="5637" max="5637" width="9.13333333333333" style="1" customWidth="1"/>
    <col min="5638" max="5638" width="12.3333333333333" style="1" customWidth="1"/>
    <col min="5639" max="5639" width="31.8" style="1" customWidth="1"/>
    <col min="5640" max="5640" width="9.13333333333333" style="1" customWidth="1"/>
    <col min="5641" max="5641" width="9" style="1"/>
    <col min="5642" max="5642" width="13" style="1" customWidth="1"/>
    <col min="5643" max="5643" width="9.13333333333333" style="1" customWidth="1"/>
    <col min="5644" max="5644" width="15.0666666666667" style="1" customWidth="1"/>
    <col min="5645" max="5645" width="15.2666666666667" style="1" customWidth="1"/>
    <col min="5646" max="5646" width="12.7333333333333" style="1" customWidth="1"/>
    <col min="5647" max="5647" width="13.2666666666667" style="1" customWidth="1"/>
    <col min="5648" max="5648" width="32.2666666666667" style="1" customWidth="1"/>
    <col min="5649" max="5886" width="9" style="1"/>
    <col min="5887" max="5887" width="9.13333333333333" style="1" customWidth="1"/>
    <col min="5888" max="5888" width="9" style="1"/>
    <col min="5889" max="5889" width="12.9333333333333" style="1" customWidth="1"/>
    <col min="5890" max="5890" width="17.7333333333333" style="1" customWidth="1"/>
    <col min="5891" max="5891" width="9.13333333333333" style="1" customWidth="1"/>
    <col min="5892" max="5892" width="16.0666666666667" style="1" customWidth="1"/>
    <col min="5893" max="5893" width="9.13333333333333" style="1" customWidth="1"/>
    <col min="5894" max="5894" width="12.3333333333333" style="1" customWidth="1"/>
    <col min="5895" max="5895" width="31.8" style="1" customWidth="1"/>
    <col min="5896" max="5896" width="9.13333333333333" style="1" customWidth="1"/>
    <col min="5897" max="5897" width="9" style="1"/>
    <col min="5898" max="5898" width="13" style="1" customWidth="1"/>
    <col min="5899" max="5899" width="9.13333333333333" style="1" customWidth="1"/>
    <col min="5900" max="5900" width="15.0666666666667" style="1" customWidth="1"/>
    <col min="5901" max="5901" width="15.2666666666667" style="1" customWidth="1"/>
    <col min="5902" max="5902" width="12.7333333333333" style="1" customWidth="1"/>
    <col min="5903" max="5903" width="13.2666666666667" style="1" customWidth="1"/>
    <col min="5904" max="5904" width="32.2666666666667" style="1" customWidth="1"/>
    <col min="5905" max="6142" width="9" style="1"/>
    <col min="6143" max="6143" width="9.13333333333333" style="1" customWidth="1"/>
    <col min="6144" max="6144" width="9" style="1"/>
    <col min="6145" max="6145" width="12.9333333333333" style="1" customWidth="1"/>
    <col min="6146" max="6146" width="17.7333333333333" style="1" customWidth="1"/>
    <col min="6147" max="6147" width="9.13333333333333" style="1" customWidth="1"/>
    <col min="6148" max="6148" width="16.0666666666667" style="1" customWidth="1"/>
    <col min="6149" max="6149" width="9.13333333333333" style="1" customWidth="1"/>
    <col min="6150" max="6150" width="12.3333333333333" style="1" customWidth="1"/>
    <col min="6151" max="6151" width="31.8" style="1" customWidth="1"/>
    <col min="6152" max="6152" width="9.13333333333333" style="1" customWidth="1"/>
    <col min="6153" max="6153" width="9" style="1"/>
    <col min="6154" max="6154" width="13" style="1" customWidth="1"/>
    <col min="6155" max="6155" width="9.13333333333333" style="1" customWidth="1"/>
    <col min="6156" max="6156" width="15.0666666666667" style="1" customWidth="1"/>
    <col min="6157" max="6157" width="15.2666666666667" style="1" customWidth="1"/>
    <col min="6158" max="6158" width="12.7333333333333" style="1" customWidth="1"/>
    <col min="6159" max="6159" width="13.2666666666667" style="1" customWidth="1"/>
    <col min="6160" max="6160" width="32.2666666666667" style="1" customWidth="1"/>
    <col min="6161" max="6398" width="9" style="1"/>
    <col min="6399" max="6399" width="9.13333333333333" style="1" customWidth="1"/>
    <col min="6400" max="6400" width="9" style="1"/>
    <col min="6401" max="6401" width="12.9333333333333" style="1" customWidth="1"/>
    <col min="6402" max="6402" width="17.7333333333333" style="1" customWidth="1"/>
    <col min="6403" max="6403" width="9.13333333333333" style="1" customWidth="1"/>
    <col min="6404" max="6404" width="16.0666666666667" style="1" customWidth="1"/>
    <col min="6405" max="6405" width="9.13333333333333" style="1" customWidth="1"/>
    <col min="6406" max="6406" width="12.3333333333333" style="1" customWidth="1"/>
    <col min="6407" max="6407" width="31.8" style="1" customWidth="1"/>
    <col min="6408" max="6408" width="9.13333333333333" style="1" customWidth="1"/>
    <col min="6409" max="6409" width="9" style="1"/>
    <col min="6410" max="6410" width="13" style="1" customWidth="1"/>
    <col min="6411" max="6411" width="9.13333333333333" style="1" customWidth="1"/>
    <col min="6412" max="6412" width="15.0666666666667" style="1" customWidth="1"/>
    <col min="6413" max="6413" width="15.2666666666667" style="1" customWidth="1"/>
    <col min="6414" max="6414" width="12.7333333333333" style="1" customWidth="1"/>
    <col min="6415" max="6415" width="13.2666666666667" style="1" customWidth="1"/>
    <col min="6416" max="6416" width="32.2666666666667" style="1" customWidth="1"/>
    <col min="6417" max="6654" width="9" style="1"/>
    <col min="6655" max="6655" width="9.13333333333333" style="1" customWidth="1"/>
    <col min="6656" max="6656" width="9" style="1"/>
    <col min="6657" max="6657" width="12.9333333333333" style="1" customWidth="1"/>
    <col min="6658" max="6658" width="17.7333333333333" style="1" customWidth="1"/>
    <col min="6659" max="6659" width="9.13333333333333" style="1" customWidth="1"/>
    <col min="6660" max="6660" width="16.0666666666667" style="1" customWidth="1"/>
    <col min="6661" max="6661" width="9.13333333333333" style="1" customWidth="1"/>
    <col min="6662" max="6662" width="12.3333333333333" style="1" customWidth="1"/>
    <col min="6663" max="6663" width="31.8" style="1" customWidth="1"/>
    <col min="6664" max="6664" width="9.13333333333333" style="1" customWidth="1"/>
    <col min="6665" max="6665" width="9" style="1"/>
    <col min="6666" max="6666" width="13" style="1" customWidth="1"/>
    <col min="6667" max="6667" width="9.13333333333333" style="1" customWidth="1"/>
    <col min="6668" max="6668" width="15.0666666666667" style="1" customWidth="1"/>
    <col min="6669" max="6669" width="15.2666666666667" style="1" customWidth="1"/>
    <col min="6670" max="6670" width="12.7333333333333" style="1" customWidth="1"/>
    <col min="6671" max="6671" width="13.2666666666667" style="1" customWidth="1"/>
    <col min="6672" max="6672" width="32.2666666666667" style="1" customWidth="1"/>
    <col min="6673" max="6910" width="9" style="1"/>
    <col min="6911" max="6911" width="9.13333333333333" style="1" customWidth="1"/>
    <col min="6912" max="6912" width="9" style="1"/>
    <col min="6913" max="6913" width="12.9333333333333" style="1" customWidth="1"/>
    <col min="6914" max="6914" width="17.7333333333333" style="1" customWidth="1"/>
    <col min="6915" max="6915" width="9.13333333333333" style="1" customWidth="1"/>
    <col min="6916" max="6916" width="16.0666666666667" style="1" customWidth="1"/>
    <col min="6917" max="6917" width="9.13333333333333" style="1" customWidth="1"/>
    <col min="6918" max="6918" width="12.3333333333333" style="1" customWidth="1"/>
    <col min="6919" max="6919" width="31.8" style="1" customWidth="1"/>
    <col min="6920" max="6920" width="9.13333333333333" style="1" customWidth="1"/>
    <col min="6921" max="6921" width="9" style="1"/>
    <col min="6922" max="6922" width="13" style="1" customWidth="1"/>
    <col min="6923" max="6923" width="9.13333333333333" style="1" customWidth="1"/>
    <col min="6924" max="6924" width="15.0666666666667" style="1" customWidth="1"/>
    <col min="6925" max="6925" width="15.2666666666667" style="1" customWidth="1"/>
    <col min="6926" max="6926" width="12.7333333333333" style="1" customWidth="1"/>
    <col min="6927" max="6927" width="13.2666666666667" style="1" customWidth="1"/>
    <col min="6928" max="6928" width="32.2666666666667" style="1" customWidth="1"/>
    <col min="6929" max="7166" width="9" style="1"/>
    <col min="7167" max="7167" width="9.13333333333333" style="1" customWidth="1"/>
    <col min="7168" max="7168" width="9" style="1"/>
    <col min="7169" max="7169" width="12.9333333333333" style="1" customWidth="1"/>
    <col min="7170" max="7170" width="17.7333333333333" style="1" customWidth="1"/>
    <col min="7171" max="7171" width="9.13333333333333" style="1" customWidth="1"/>
    <col min="7172" max="7172" width="16.0666666666667" style="1" customWidth="1"/>
    <col min="7173" max="7173" width="9.13333333333333" style="1" customWidth="1"/>
    <col min="7174" max="7174" width="12.3333333333333" style="1" customWidth="1"/>
    <col min="7175" max="7175" width="31.8" style="1" customWidth="1"/>
    <col min="7176" max="7176" width="9.13333333333333" style="1" customWidth="1"/>
    <col min="7177" max="7177" width="9" style="1"/>
    <col min="7178" max="7178" width="13" style="1" customWidth="1"/>
    <col min="7179" max="7179" width="9.13333333333333" style="1" customWidth="1"/>
    <col min="7180" max="7180" width="15.0666666666667" style="1" customWidth="1"/>
    <col min="7181" max="7181" width="15.2666666666667" style="1" customWidth="1"/>
    <col min="7182" max="7182" width="12.7333333333333" style="1" customWidth="1"/>
    <col min="7183" max="7183" width="13.2666666666667" style="1" customWidth="1"/>
    <col min="7184" max="7184" width="32.2666666666667" style="1" customWidth="1"/>
    <col min="7185" max="7422" width="9" style="1"/>
    <col min="7423" max="7423" width="9.13333333333333" style="1" customWidth="1"/>
    <col min="7424" max="7424" width="9" style="1"/>
    <col min="7425" max="7425" width="12.9333333333333" style="1" customWidth="1"/>
    <col min="7426" max="7426" width="17.7333333333333" style="1" customWidth="1"/>
    <col min="7427" max="7427" width="9.13333333333333" style="1" customWidth="1"/>
    <col min="7428" max="7428" width="16.0666666666667" style="1" customWidth="1"/>
    <col min="7429" max="7429" width="9.13333333333333" style="1" customWidth="1"/>
    <col min="7430" max="7430" width="12.3333333333333" style="1" customWidth="1"/>
    <col min="7431" max="7431" width="31.8" style="1" customWidth="1"/>
    <col min="7432" max="7432" width="9.13333333333333" style="1" customWidth="1"/>
    <col min="7433" max="7433" width="9" style="1"/>
    <col min="7434" max="7434" width="13" style="1" customWidth="1"/>
    <col min="7435" max="7435" width="9.13333333333333" style="1" customWidth="1"/>
    <col min="7436" max="7436" width="15.0666666666667" style="1" customWidth="1"/>
    <col min="7437" max="7437" width="15.2666666666667" style="1" customWidth="1"/>
    <col min="7438" max="7438" width="12.7333333333333" style="1" customWidth="1"/>
    <col min="7439" max="7439" width="13.2666666666667" style="1" customWidth="1"/>
    <col min="7440" max="7440" width="32.2666666666667" style="1" customWidth="1"/>
    <col min="7441" max="7678" width="9" style="1"/>
    <col min="7679" max="7679" width="9.13333333333333" style="1" customWidth="1"/>
    <col min="7680" max="7680" width="9" style="1"/>
    <col min="7681" max="7681" width="12.9333333333333" style="1" customWidth="1"/>
    <col min="7682" max="7682" width="17.7333333333333" style="1" customWidth="1"/>
    <col min="7683" max="7683" width="9.13333333333333" style="1" customWidth="1"/>
    <col min="7684" max="7684" width="16.0666666666667" style="1" customWidth="1"/>
    <col min="7685" max="7685" width="9.13333333333333" style="1" customWidth="1"/>
    <col min="7686" max="7686" width="12.3333333333333" style="1" customWidth="1"/>
    <col min="7687" max="7687" width="31.8" style="1" customWidth="1"/>
    <col min="7688" max="7688" width="9.13333333333333" style="1" customWidth="1"/>
    <col min="7689" max="7689" width="9" style="1"/>
    <col min="7690" max="7690" width="13" style="1" customWidth="1"/>
    <col min="7691" max="7691" width="9.13333333333333" style="1" customWidth="1"/>
    <col min="7692" max="7692" width="15.0666666666667" style="1" customWidth="1"/>
    <col min="7693" max="7693" width="15.2666666666667" style="1" customWidth="1"/>
    <col min="7694" max="7694" width="12.7333333333333" style="1" customWidth="1"/>
    <col min="7695" max="7695" width="13.2666666666667" style="1" customWidth="1"/>
    <col min="7696" max="7696" width="32.2666666666667" style="1" customWidth="1"/>
    <col min="7697" max="7934" width="9" style="1"/>
    <col min="7935" max="7935" width="9.13333333333333" style="1" customWidth="1"/>
    <col min="7936" max="7936" width="9" style="1"/>
    <col min="7937" max="7937" width="12.9333333333333" style="1" customWidth="1"/>
    <col min="7938" max="7938" width="17.7333333333333" style="1" customWidth="1"/>
    <col min="7939" max="7939" width="9.13333333333333" style="1" customWidth="1"/>
    <col min="7940" max="7940" width="16.0666666666667" style="1" customWidth="1"/>
    <col min="7941" max="7941" width="9.13333333333333" style="1" customWidth="1"/>
    <col min="7942" max="7942" width="12.3333333333333" style="1" customWidth="1"/>
    <col min="7943" max="7943" width="31.8" style="1" customWidth="1"/>
    <col min="7944" max="7944" width="9.13333333333333" style="1" customWidth="1"/>
    <col min="7945" max="7945" width="9" style="1"/>
    <col min="7946" max="7946" width="13" style="1" customWidth="1"/>
    <col min="7947" max="7947" width="9.13333333333333" style="1" customWidth="1"/>
    <col min="7948" max="7948" width="15.0666666666667" style="1" customWidth="1"/>
    <col min="7949" max="7949" width="15.2666666666667" style="1" customWidth="1"/>
    <col min="7950" max="7950" width="12.7333333333333" style="1" customWidth="1"/>
    <col min="7951" max="7951" width="13.2666666666667" style="1" customWidth="1"/>
    <col min="7952" max="7952" width="32.2666666666667" style="1" customWidth="1"/>
    <col min="7953" max="8190" width="9" style="1"/>
    <col min="8191" max="8191" width="9.13333333333333" style="1" customWidth="1"/>
    <col min="8192" max="8192" width="9" style="1"/>
    <col min="8193" max="8193" width="12.9333333333333" style="1" customWidth="1"/>
    <col min="8194" max="8194" width="17.7333333333333" style="1" customWidth="1"/>
    <col min="8195" max="8195" width="9.13333333333333" style="1" customWidth="1"/>
    <col min="8196" max="8196" width="16.0666666666667" style="1" customWidth="1"/>
    <col min="8197" max="8197" width="9.13333333333333" style="1" customWidth="1"/>
    <col min="8198" max="8198" width="12.3333333333333" style="1" customWidth="1"/>
    <col min="8199" max="8199" width="31.8" style="1" customWidth="1"/>
    <col min="8200" max="8200" width="9.13333333333333" style="1" customWidth="1"/>
    <col min="8201" max="8201" width="9" style="1"/>
    <col min="8202" max="8202" width="13" style="1" customWidth="1"/>
    <col min="8203" max="8203" width="9.13333333333333" style="1" customWidth="1"/>
    <col min="8204" max="8204" width="15.0666666666667" style="1" customWidth="1"/>
    <col min="8205" max="8205" width="15.2666666666667" style="1" customWidth="1"/>
    <col min="8206" max="8206" width="12.7333333333333" style="1" customWidth="1"/>
    <col min="8207" max="8207" width="13.2666666666667" style="1" customWidth="1"/>
    <col min="8208" max="8208" width="32.2666666666667" style="1" customWidth="1"/>
    <col min="8209" max="8446" width="9" style="1"/>
    <col min="8447" max="8447" width="9.13333333333333" style="1" customWidth="1"/>
    <col min="8448" max="8448" width="9" style="1"/>
    <col min="8449" max="8449" width="12.9333333333333" style="1" customWidth="1"/>
    <col min="8450" max="8450" width="17.7333333333333" style="1" customWidth="1"/>
    <col min="8451" max="8451" width="9.13333333333333" style="1" customWidth="1"/>
    <col min="8452" max="8452" width="16.0666666666667" style="1" customWidth="1"/>
    <col min="8453" max="8453" width="9.13333333333333" style="1" customWidth="1"/>
    <col min="8454" max="8454" width="12.3333333333333" style="1" customWidth="1"/>
    <col min="8455" max="8455" width="31.8" style="1" customWidth="1"/>
    <col min="8456" max="8456" width="9.13333333333333" style="1" customWidth="1"/>
    <col min="8457" max="8457" width="9" style="1"/>
    <col min="8458" max="8458" width="13" style="1" customWidth="1"/>
    <col min="8459" max="8459" width="9.13333333333333" style="1" customWidth="1"/>
    <col min="8460" max="8460" width="15.0666666666667" style="1" customWidth="1"/>
    <col min="8461" max="8461" width="15.2666666666667" style="1" customWidth="1"/>
    <col min="8462" max="8462" width="12.7333333333333" style="1" customWidth="1"/>
    <col min="8463" max="8463" width="13.2666666666667" style="1" customWidth="1"/>
    <col min="8464" max="8464" width="32.2666666666667" style="1" customWidth="1"/>
    <col min="8465" max="8702" width="9" style="1"/>
    <col min="8703" max="8703" width="9.13333333333333" style="1" customWidth="1"/>
    <col min="8704" max="8704" width="9" style="1"/>
    <col min="8705" max="8705" width="12.9333333333333" style="1" customWidth="1"/>
    <col min="8706" max="8706" width="17.7333333333333" style="1" customWidth="1"/>
    <col min="8707" max="8707" width="9.13333333333333" style="1" customWidth="1"/>
    <col min="8708" max="8708" width="16.0666666666667" style="1" customWidth="1"/>
    <col min="8709" max="8709" width="9.13333333333333" style="1" customWidth="1"/>
    <col min="8710" max="8710" width="12.3333333333333" style="1" customWidth="1"/>
    <col min="8711" max="8711" width="31.8" style="1" customWidth="1"/>
    <col min="8712" max="8712" width="9.13333333333333" style="1" customWidth="1"/>
    <col min="8713" max="8713" width="9" style="1"/>
    <col min="8714" max="8714" width="13" style="1" customWidth="1"/>
    <col min="8715" max="8715" width="9.13333333333333" style="1" customWidth="1"/>
    <col min="8716" max="8716" width="15.0666666666667" style="1" customWidth="1"/>
    <col min="8717" max="8717" width="15.2666666666667" style="1" customWidth="1"/>
    <col min="8718" max="8718" width="12.7333333333333" style="1" customWidth="1"/>
    <col min="8719" max="8719" width="13.2666666666667" style="1" customWidth="1"/>
    <col min="8720" max="8720" width="32.2666666666667" style="1" customWidth="1"/>
    <col min="8721" max="8958" width="9" style="1"/>
    <col min="8959" max="8959" width="9.13333333333333" style="1" customWidth="1"/>
    <col min="8960" max="8960" width="9" style="1"/>
    <col min="8961" max="8961" width="12.9333333333333" style="1" customWidth="1"/>
    <col min="8962" max="8962" width="17.7333333333333" style="1" customWidth="1"/>
    <col min="8963" max="8963" width="9.13333333333333" style="1" customWidth="1"/>
    <col min="8964" max="8964" width="16.0666666666667" style="1" customWidth="1"/>
    <col min="8965" max="8965" width="9.13333333333333" style="1" customWidth="1"/>
    <col min="8966" max="8966" width="12.3333333333333" style="1" customWidth="1"/>
    <col min="8967" max="8967" width="31.8" style="1" customWidth="1"/>
    <col min="8968" max="8968" width="9.13333333333333" style="1" customWidth="1"/>
    <col min="8969" max="8969" width="9" style="1"/>
    <col min="8970" max="8970" width="13" style="1" customWidth="1"/>
    <col min="8971" max="8971" width="9.13333333333333" style="1" customWidth="1"/>
    <col min="8972" max="8972" width="15.0666666666667" style="1" customWidth="1"/>
    <col min="8973" max="8973" width="15.2666666666667" style="1" customWidth="1"/>
    <col min="8974" max="8974" width="12.7333333333333" style="1" customWidth="1"/>
    <col min="8975" max="8975" width="13.2666666666667" style="1" customWidth="1"/>
    <col min="8976" max="8976" width="32.2666666666667" style="1" customWidth="1"/>
    <col min="8977" max="9214" width="9" style="1"/>
    <col min="9215" max="9215" width="9.13333333333333" style="1" customWidth="1"/>
    <col min="9216" max="9216" width="9" style="1"/>
    <col min="9217" max="9217" width="12.9333333333333" style="1" customWidth="1"/>
    <col min="9218" max="9218" width="17.7333333333333" style="1" customWidth="1"/>
    <col min="9219" max="9219" width="9.13333333333333" style="1" customWidth="1"/>
    <col min="9220" max="9220" width="16.0666666666667" style="1" customWidth="1"/>
    <col min="9221" max="9221" width="9.13333333333333" style="1" customWidth="1"/>
    <col min="9222" max="9222" width="12.3333333333333" style="1" customWidth="1"/>
    <col min="9223" max="9223" width="31.8" style="1" customWidth="1"/>
    <col min="9224" max="9224" width="9.13333333333333" style="1" customWidth="1"/>
    <col min="9225" max="9225" width="9" style="1"/>
    <col min="9226" max="9226" width="13" style="1" customWidth="1"/>
    <col min="9227" max="9227" width="9.13333333333333" style="1" customWidth="1"/>
    <col min="9228" max="9228" width="15.0666666666667" style="1" customWidth="1"/>
    <col min="9229" max="9229" width="15.2666666666667" style="1" customWidth="1"/>
    <col min="9230" max="9230" width="12.7333333333333" style="1" customWidth="1"/>
    <col min="9231" max="9231" width="13.2666666666667" style="1" customWidth="1"/>
    <col min="9232" max="9232" width="32.2666666666667" style="1" customWidth="1"/>
    <col min="9233" max="9470" width="9" style="1"/>
    <col min="9471" max="9471" width="9.13333333333333" style="1" customWidth="1"/>
    <col min="9472" max="9472" width="9" style="1"/>
    <col min="9473" max="9473" width="12.9333333333333" style="1" customWidth="1"/>
    <col min="9474" max="9474" width="17.7333333333333" style="1" customWidth="1"/>
    <col min="9475" max="9475" width="9.13333333333333" style="1" customWidth="1"/>
    <col min="9476" max="9476" width="16.0666666666667" style="1" customWidth="1"/>
    <col min="9477" max="9477" width="9.13333333333333" style="1" customWidth="1"/>
    <col min="9478" max="9478" width="12.3333333333333" style="1" customWidth="1"/>
    <col min="9479" max="9479" width="31.8" style="1" customWidth="1"/>
    <col min="9480" max="9480" width="9.13333333333333" style="1" customWidth="1"/>
    <col min="9481" max="9481" width="9" style="1"/>
    <col min="9482" max="9482" width="13" style="1" customWidth="1"/>
    <col min="9483" max="9483" width="9.13333333333333" style="1" customWidth="1"/>
    <col min="9484" max="9484" width="15.0666666666667" style="1" customWidth="1"/>
    <col min="9485" max="9485" width="15.2666666666667" style="1" customWidth="1"/>
    <col min="9486" max="9486" width="12.7333333333333" style="1" customWidth="1"/>
    <col min="9487" max="9487" width="13.2666666666667" style="1" customWidth="1"/>
    <col min="9488" max="9488" width="32.2666666666667" style="1" customWidth="1"/>
    <col min="9489" max="9726" width="9" style="1"/>
    <col min="9727" max="9727" width="9.13333333333333" style="1" customWidth="1"/>
    <col min="9728" max="9728" width="9" style="1"/>
    <col min="9729" max="9729" width="12.9333333333333" style="1" customWidth="1"/>
    <col min="9730" max="9730" width="17.7333333333333" style="1" customWidth="1"/>
    <col min="9731" max="9731" width="9.13333333333333" style="1" customWidth="1"/>
    <col min="9732" max="9732" width="16.0666666666667" style="1" customWidth="1"/>
    <col min="9733" max="9733" width="9.13333333333333" style="1" customWidth="1"/>
    <col min="9734" max="9734" width="12.3333333333333" style="1" customWidth="1"/>
    <col min="9735" max="9735" width="31.8" style="1" customWidth="1"/>
    <col min="9736" max="9736" width="9.13333333333333" style="1" customWidth="1"/>
    <col min="9737" max="9737" width="9" style="1"/>
    <col min="9738" max="9738" width="13" style="1" customWidth="1"/>
    <col min="9739" max="9739" width="9.13333333333333" style="1" customWidth="1"/>
    <col min="9740" max="9740" width="15.0666666666667" style="1" customWidth="1"/>
    <col min="9741" max="9741" width="15.2666666666667" style="1" customWidth="1"/>
    <col min="9742" max="9742" width="12.7333333333333" style="1" customWidth="1"/>
    <col min="9743" max="9743" width="13.2666666666667" style="1" customWidth="1"/>
    <col min="9744" max="9744" width="32.2666666666667" style="1" customWidth="1"/>
    <col min="9745" max="9982" width="9" style="1"/>
    <col min="9983" max="9983" width="9.13333333333333" style="1" customWidth="1"/>
    <col min="9984" max="9984" width="9" style="1"/>
    <col min="9985" max="9985" width="12.9333333333333" style="1" customWidth="1"/>
    <col min="9986" max="9986" width="17.7333333333333" style="1" customWidth="1"/>
    <col min="9987" max="9987" width="9.13333333333333" style="1" customWidth="1"/>
    <col min="9988" max="9988" width="16.0666666666667" style="1" customWidth="1"/>
    <col min="9989" max="9989" width="9.13333333333333" style="1" customWidth="1"/>
    <col min="9990" max="9990" width="12.3333333333333" style="1" customWidth="1"/>
    <col min="9991" max="9991" width="31.8" style="1" customWidth="1"/>
    <col min="9992" max="9992" width="9.13333333333333" style="1" customWidth="1"/>
    <col min="9993" max="9993" width="9" style="1"/>
    <col min="9994" max="9994" width="13" style="1" customWidth="1"/>
    <col min="9995" max="9995" width="9.13333333333333" style="1" customWidth="1"/>
    <col min="9996" max="9996" width="15.0666666666667" style="1" customWidth="1"/>
    <col min="9997" max="9997" width="15.2666666666667" style="1" customWidth="1"/>
    <col min="9998" max="9998" width="12.7333333333333" style="1" customWidth="1"/>
    <col min="9999" max="9999" width="13.2666666666667" style="1" customWidth="1"/>
    <col min="10000" max="10000" width="32.2666666666667" style="1" customWidth="1"/>
    <col min="10001" max="10238" width="9" style="1"/>
    <col min="10239" max="10239" width="9.13333333333333" style="1" customWidth="1"/>
    <col min="10240" max="10240" width="9" style="1"/>
    <col min="10241" max="10241" width="12.9333333333333" style="1" customWidth="1"/>
    <col min="10242" max="10242" width="17.7333333333333" style="1" customWidth="1"/>
    <col min="10243" max="10243" width="9.13333333333333" style="1" customWidth="1"/>
    <col min="10244" max="10244" width="16.0666666666667" style="1" customWidth="1"/>
    <col min="10245" max="10245" width="9.13333333333333" style="1" customWidth="1"/>
    <col min="10246" max="10246" width="12.3333333333333" style="1" customWidth="1"/>
    <col min="10247" max="10247" width="31.8" style="1" customWidth="1"/>
    <col min="10248" max="10248" width="9.13333333333333" style="1" customWidth="1"/>
    <col min="10249" max="10249" width="9" style="1"/>
    <col min="10250" max="10250" width="13" style="1" customWidth="1"/>
    <col min="10251" max="10251" width="9.13333333333333" style="1" customWidth="1"/>
    <col min="10252" max="10252" width="15.0666666666667" style="1" customWidth="1"/>
    <col min="10253" max="10253" width="15.2666666666667" style="1" customWidth="1"/>
    <col min="10254" max="10254" width="12.7333333333333" style="1" customWidth="1"/>
    <col min="10255" max="10255" width="13.2666666666667" style="1" customWidth="1"/>
    <col min="10256" max="10256" width="32.2666666666667" style="1" customWidth="1"/>
    <col min="10257" max="10494" width="9" style="1"/>
    <col min="10495" max="10495" width="9.13333333333333" style="1" customWidth="1"/>
    <col min="10496" max="10496" width="9" style="1"/>
    <col min="10497" max="10497" width="12.9333333333333" style="1" customWidth="1"/>
    <col min="10498" max="10498" width="17.7333333333333" style="1" customWidth="1"/>
    <col min="10499" max="10499" width="9.13333333333333" style="1" customWidth="1"/>
    <col min="10500" max="10500" width="16.0666666666667" style="1" customWidth="1"/>
    <col min="10501" max="10501" width="9.13333333333333" style="1" customWidth="1"/>
    <col min="10502" max="10502" width="12.3333333333333" style="1" customWidth="1"/>
    <col min="10503" max="10503" width="31.8" style="1" customWidth="1"/>
    <col min="10504" max="10504" width="9.13333333333333" style="1" customWidth="1"/>
    <col min="10505" max="10505" width="9" style="1"/>
    <col min="10506" max="10506" width="13" style="1" customWidth="1"/>
    <col min="10507" max="10507" width="9.13333333333333" style="1" customWidth="1"/>
    <col min="10508" max="10508" width="15.0666666666667" style="1" customWidth="1"/>
    <col min="10509" max="10509" width="15.2666666666667" style="1" customWidth="1"/>
    <col min="10510" max="10510" width="12.7333333333333" style="1" customWidth="1"/>
    <col min="10511" max="10511" width="13.2666666666667" style="1" customWidth="1"/>
    <col min="10512" max="10512" width="32.2666666666667" style="1" customWidth="1"/>
    <col min="10513" max="10750" width="9" style="1"/>
    <col min="10751" max="10751" width="9.13333333333333" style="1" customWidth="1"/>
    <col min="10752" max="10752" width="9" style="1"/>
    <col min="10753" max="10753" width="12.9333333333333" style="1" customWidth="1"/>
    <col min="10754" max="10754" width="17.7333333333333" style="1" customWidth="1"/>
    <col min="10755" max="10755" width="9.13333333333333" style="1" customWidth="1"/>
    <col min="10756" max="10756" width="16.0666666666667" style="1" customWidth="1"/>
    <col min="10757" max="10757" width="9.13333333333333" style="1" customWidth="1"/>
    <col min="10758" max="10758" width="12.3333333333333" style="1" customWidth="1"/>
    <col min="10759" max="10759" width="31.8" style="1" customWidth="1"/>
    <col min="10760" max="10760" width="9.13333333333333" style="1" customWidth="1"/>
    <col min="10761" max="10761" width="9" style="1"/>
    <col min="10762" max="10762" width="13" style="1" customWidth="1"/>
    <col min="10763" max="10763" width="9.13333333333333" style="1" customWidth="1"/>
    <col min="10764" max="10764" width="15.0666666666667" style="1" customWidth="1"/>
    <col min="10765" max="10765" width="15.2666666666667" style="1" customWidth="1"/>
    <col min="10766" max="10766" width="12.7333333333333" style="1" customWidth="1"/>
    <col min="10767" max="10767" width="13.2666666666667" style="1" customWidth="1"/>
    <col min="10768" max="10768" width="32.2666666666667" style="1" customWidth="1"/>
    <col min="10769" max="11006" width="9" style="1"/>
    <col min="11007" max="11007" width="9.13333333333333" style="1" customWidth="1"/>
    <col min="11008" max="11008" width="9" style="1"/>
    <col min="11009" max="11009" width="12.9333333333333" style="1" customWidth="1"/>
    <col min="11010" max="11010" width="17.7333333333333" style="1" customWidth="1"/>
    <col min="11011" max="11011" width="9.13333333333333" style="1" customWidth="1"/>
    <col min="11012" max="11012" width="16.0666666666667" style="1" customWidth="1"/>
    <col min="11013" max="11013" width="9.13333333333333" style="1" customWidth="1"/>
    <col min="11014" max="11014" width="12.3333333333333" style="1" customWidth="1"/>
    <col min="11015" max="11015" width="31.8" style="1" customWidth="1"/>
    <col min="11016" max="11016" width="9.13333333333333" style="1" customWidth="1"/>
    <col min="11017" max="11017" width="9" style="1"/>
    <col min="11018" max="11018" width="13" style="1" customWidth="1"/>
    <col min="11019" max="11019" width="9.13333333333333" style="1" customWidth="1"/>
    <col min="11020" max="11020" width="15.0666666666667" style="1" customWidth="1"/>
    <col min="11021" max="11021" width="15.2666666666667" style="1" customWidth="1"/>
    <col min="11022" max="11022" width="12.7333333333333" style="1" customWidth="1"/>
    <col min="11023" max="11023" width="13.2666666666667" style="1" customWidth="1"/>
    <col min="11024" max="11024" width="32.2666666666667" style="1" customWidth="1"/>
    <col min="11025" max="11262" width="9" style="1"/>
    <col min="11263" max="11263" width="9.13333333333333" style="1" customWidth="1"/>
    <col min="11264" max="11264" width="9" style="1"/>
    <col min="11265" max="11265" width="12.9333333333333" style="1" customWidth="1"/>
    <col min="11266" max="11266" width="17.7333333333333" style="1" customWidth="1"/>
    <col min="11267" max="11267" width="9.13333333333333" style="1" customWidth="1"/>
    <col min="11268" max="11268" width="16.0666666666667" style="1" customWidth="1"/>
    <col min="11269" max="11269" width="9.13333333333333" style="1" customWidth="1"/>
    <col min="11270" max="11270" width="12.3333333333333" style="1" customWidth="1"/>
    <col min="11271" max="11271" width="31.8" style="1" customWidth="1"/>
    <col min="11272" max="11272" width="9.13333333333333" style="1" customWidth="1"/>
    <col min="11273" max="11273" width="9" style="1"/>
    <col min="11274" max="11274" width="13" style="1" customWidth="1"/>
    <col min="11275" max="11275" width="9.13333333333333" style="1" customWidth="1"/>
    <col min="11276" max="11276" width="15.0666666666667" style="1" customWidth="1"/>
    <col min="11277" max="11277" width="15.2666666666667" style="1" customWidth="1"/>
    <col min="11278" max="11278" width="12.7333333333333" style="1" customWidth="1"/>
    <col min="11279" max="11279" width="13.2666666666667" style="1" customWidth="1"/>
    <col min="11280" max="11280" width="32.2666666666667" style="1" customWidth="1"/>
    <col min="11281" max="11518" width="9" style="1"/>
    <col min="11519" max="11519" width="9.13333333333333" style="1" customWidth="1"/>
    <col min="11520" max="11520" width="9" style="1"/>
    <col min="11521" max="11521" width="12.9333333333333" style="1" customWidth="1"/>
    <col min="11522" max="11522" width="17.7333333333333" style="1" customWidth="1"/>
    <col min="11523" max="11523" width="9.13333333333333" style="1" customWidth="1"/>
    <col min="11524" max="11524" width="16.0666666666667" style="1" customWidth="1"/>
    <col min="11525" max="11525" width="9.13333333333333" style="1" customWidth="1"/>
    <col min="11526" max="11526" width="12.3333333333333" style="1" customWidth="1"/>
    <col min="11527" max="11527" width="31.8" style="1" customWidth="1"/>
    <col min="11528" max="11528" width="9.13333333333333" style="1" customWidth="1"/>
    <col min="11529" max="11529" width="9" style="1"/>
    <col min="11530" max="11530" width="13" style="1" customWidth="1"/>
    <col min="11531" max="11531" width="9.13333333333333" style="1" customWidth="1"/>
    <col min="11532" max="11532" width="15.0666666666667" style="1" customWidth="1"/>
    <col min="11533" max="11533" width="15.2666666666667" style="1" customWidth="1"/>
    <col min="11534" max="11534" width="12.7333333333333" style="1" customWidth="1"/>
    <col min="11535" max="11535" width="13.2666666666667" style="1" customWidth="1"/>
    <col min="11536" max="11536" width="32.2666666666667" style="1" customWidth="1"/>
    <col min="11537" max="11774" width="9" style="1"/>
    <col min="11775" max="11775" width="9.13333333333333" style="1" customWidth="1"/>
    <col min="11776" max="11776" width="9" style="1"/>
    <col min="11777" max="11777" width="12.9333333333333" style="1" customWidth="1"/>
    <col min="11778" max="11778" width="17.7333333333333" style="1" customWidth="1"/>
    <col min="11779" max="11779" width="9.13333333333333" style="1" customWidth="1"/>
    <col min="11780" max="11780" width="16.0666666666667" style="1" customWidth="1"/>
    <col min="11781" max="11781" width="9.13333333333333" style="1" customWidth="1"/>
    <col min="11782" max="11782" width="12.3333333333333" style="1" customWidth="1"/>
    <col min="11783" max="11783" width="31.8" style="1" customWidth="1"/>
    <col min="11784" max="11784" width="9.13333333333333" style="1" customWidth="1"/>
    <col min="11785" max="11785" width="9" style="1"/>
    <col min="11786" max="11786" width="13" style="1" customWidth="1"/>
    <col min="11787" max="11787" width="9.13333333333333" style="1" customWidth="1"/>
    <col min="11788" max="11788" width="15.0666666666667" style="1" customWidth="1"/>
    <col min="11789" max="11789" width="15.2666666666667" style="1" customWidth="1"/>
    <col min="11790" max="11790" width="12.7333333333333" style="1" customWidth="1"/>
    <col min="11791" max="11791" width="13.2666666666667" style="1" customWidth="1"/>
    <col min="11792" max="11792" width="32.2666666666667" style="1" customWidth="1"/>
    <col min="11793" max="12030" width="9" style="1"/>
    <col min="12031" max="12031" width="9.13333333333333" style="1" customWidth="1"/>
    <col min="12032" max="12032" width="9" style="1"/>
    <col min="12033" max="12033" width="12.9333333333333" style="1" customWidth="1"/>
    <col min="12034" max="12034" width="17.7333333333333" style="1" customWidth="1"/>
    <col min="12035" max="12035" width="9.13333333333333" style="1" customWidth="1"/>
    <col min="12036" max="12036" width="16.0666666666667" style="1" customWidth="1"/>
    <col min="12037" max="12037" width="9.13333333333333" style="1" customWidth="1"/>
    <col min="12038" max="12038" width="12.3333333333333" style="1" customWidth="1"/>
    <col min="12039" max="12039" width="31.8" style="1" customWidth="1"/>
    <col min="12040" max="12040" width="9.13333333333333" style="1" customWidth="1"/>
    <col min="12041" max="12041" width="9" style="1"/>
    <col min="12042" max="12042" width="13" style="1" customWidth="1"/>
    <col min="12043" max="12043" width="9.13333333333333" style="1" customWidth="1"/>
    <col min="12044" max="12044" width="15.0666666666667" style="1" customWidth="1"/>
    <col min="12045" max="12045" width="15.2666666666667" style="1" customWidth="1"/>
    <col min="12046" max="12046" width="12.7333333333333" style="1" customWidth="1"/>
    <col min="12047" max="12047" width="13.2666666666667" style="1" customWidth="1"/>
    <col min="12048" max="12048" width="32.2666666666667" style="1" customWidth="1"/>
    <col min="12049" max="12286" width="9" style="1"/>
    <col min="12287" max="12287" width="9.13333333333333" style="1" customWidth="1"/>
    <col min="12288" max="12288" width="9" style="1"/>
    <col min="12289" max="12289" width="12.9333333333333" style="1" customWidth="1"/>
    <col min="12290" max="12290" width="17.7333333333333" style="1" customWidth="1"/>
    <col min="12291" max="12291" width="9.13333333333333" style="1" customWidth="1"/>
    <col min="12292" max="12292" width="16.0666666666667" style="1" customWidth="1"/>
    <col min="12293" max="12293" width="9.13333333333333" style="1" customWidth="1"/>
    <col min="12294" max="12294" width="12.3333333333333" style="1" customWidth="1"/>
    <col min="12295" max="12295" width="31.8" style="1" customWidth="1"/>
    <col min="12296" max="12296" width="9.13333333333333" style="1" customWidth="1"/>
    <col min="12297" max="12297" width="9" style="1"/>
    <col min="12298" max="12298" width="13" style="1" customWidth="1"/>
    <col min="12299" max="12299" width="9.13333333333333" style="1" customWidth="1"/>
    <col min="12300" max="12300" width="15.0666666666667" style="1" customWidth="1"/>
    <col min="12301" max="12301" width="15.2666666666667" style="1" customWidth="1"/>
    <col min="12302" max="12302" width="12.7333333333333" style="1" customWidth="1"/>
    <col min="12303" max="12303" width="13.2666666666667" style="1" customWidth="1"/>
    <col min="12304" max="12304" width="32.2666666666667" style="1" customWidth="1"/>
    <col min="12305" max="12542" width="9" style="1"/>
    <col min="12543" max="12543" width="9.13333333333333" style="1" customWidth="1"/>
    <col min="12544" max="12544" width="9" style="1"/>
    <col min="12545" max="12545" width="12.9333333333333" style="1" customWidth="1"/>
    <col min="12546" max="12546" width="17.7333333333333" style="1" customWidth="1"/>
    <col min="12547" max="12547" width="9.13333333333333" style="1" customWidth="1"/>
    <col min="12548" max="12548" width="16.0666666666667" style="1" customWidth="1"/>
    <col min="12549" max="12549" width="9.13333333333333" style="1" customWidth="1"/>
    <col min="12550" max="12550" width="12.3333333333333" style="1" customWidth="1"/>
    <col min="12551" max="12551" width="31.8" style="1" customWidth="1"/>
    <col min="12552" max="12552" width="9.13333333333333" style="1" customWidth="1"/>
    <col min="12553" max="12553" width="9" style="1"/>
    <col min="12554" max="12554" width="13" style="1" customWidth="1"/>
    <col min="12555" max="12555" width="9.13333333333333" style="1" customWidth="1"/>
    <col min="12556" max="12556" width="15.0666666666667" style="1" customWidth="1"/>
    <col min="12557" max="12557" width="15.2666666666667" style="1" customWidth="1"/>
    <col min="12558" max="12558" width="12.7333333333333" style="1" customWidth="1"/>
    <col min="12559" max="12559" width="13.2666666666667" style="1" customWidth="1"/>
    <col min="12560" max="12560" width="32.2666666666667" style="1" customWidth="1"/>
    <col min="12561" max="12798" width="9" style="1"/>
    <col min="12799" max="12799" width="9.13333333333333" style="1" customWidth="1"/>
    <col min="12800" max="12800" width="9" style="1"/>
    <col min="12801" max="12801" width="12.9333333333333" style="1" customWidth="1"/>
    <col min="12802" max="12802" width="17.7333333333333" style="1" customWidth="1"/>
    <col min="12803" max="12803" width="9.13333333333333" style="1" customWidth="1"/>
    <col min="12804" max="12804" width="16.0666666666667" style="1" customWidth="1"/>
    <col min="12805" max="12805" width="9.13333333333333" style="1" customWidth="1"/>
    <col min="12806" max="12806" width="12.3333333333333" style="1" customWidth="1"/>
    <col min="12807" max="12807" width="31.8" style="1" customWidth="1"/>
    <col min="12808" max="12808" width="9.13333333333333" style="1" customWidth="1"/>
    <col min="12809" max="12809" width="9" style="1"/>
    <col min="12810" max="12810" width="13" style="1" customWidth="1"/>
    <col min="12811" max="12811" width="9.13333333333333" style="1" customWidth="1"/>
    <col min="12812" max="12812" width="15.0666666666667" style="1" customWidth="1"/>
    <col min="12813" max="12813" width="15.2666666666667" style="1" customWidth="1"/>
    <col min="12814" max="12814" width="12.7333333333333" style="1" customWidth="1"/>
    <col min="12815" max="12815" width="13.2666666666667" style="1" customWidth="1"/>
    <col min="12816" max="12816" width="32.2666666666667" style="1" customWidth="1"/>
    <col min="12817" max="13054" width="9" style="1"/>
    <col min="13055" max="13055" width="9.13333333333333" style="1" customWidth="1"/>
    <col min="13056" max="13056" width="9" style="1"/>
    <col min="13057" max="13057" width="12.9333333333333" style="1" customWidth="1"/>
    <col min="13058" max="13058" width="17.7333333333333" style="1" customWidth="1"/>
    <col min="13059" max="13059" width="9.13333333333333" style="1" customWidth="1"/>
    <col min="13060" max="13060" width="16.0666666666667" style="1" customWidth="1"/>
    <col min="13061" max="13061" width="9.13333333333333" style="1" customWidth="1"/>
    <col min="13062" max="13062" width="12.3333333333333" style="1" customWidth="1"/>
    <col min="13063" max="13063" width="31.8" style="1" customWidth="1"/>
    <col min="13064" max="13064" width="9.13333333333333" style="1" customWidth="1"/>
    <col min="13065" max="13065" width="9" style="1"/>
    <col min="13066" max="13066" width="13" style="1" customWidth="1"/>
    <col min="13067" max="13067" width="9.13333333333333" style="1" customWidth="1"/>
    <col min="13068" max="13068" width="15.0666666666667" style="1" customWidth="1"/>
    <col min="13069" max="13069" width="15.2666666666667" style="1" customWidth="1"/>
    <col min="13070" max="13070" width="12.7333333333333" style="1" customWidth="1"/>
    <col min="13071" max="13071" width="13.2666666666667" style="1" customWidth="1"/>
    <col min="13072" max="13072" width="32.2666666666667" style="1" customWidth="1"/>
    <col min="13073" max="13310" width="9" style="1"/>
    <col min="13311" max="13311" width="9.13333333333333" style="1" customWidth="1"/>
    <col min="13312" max="13312" width="9" style="1"/>
    <col min="13313" max="13313" width="12.9333333333333" style="1" customWidth="1"/>
    <col min="13314" max="13314" width="17.7333333333333" style="1" customWidth="1"/>
    <col min="13315" max="13315" width="9.13333333333333" style="1" customWidth="1"/>
    <col min="13316" max="13316" width="16.0666666666667" style="1" customWidth="1"/>
    <col min="13317" max="13317" width="9.13333333333333" style="1" customWidth="1"/>
    <col min="13318" max="13318" width="12.3333333333333" style="1" customWidth="1"/>
    <col min="13319" max="13319" width="31.8" style="1" customWidth="1"/>
    <col min="13320" max="13320" width="9.13333333333333" style="1" customWidth="1"/>
    <col min="13321" max="13321" width="9" style="1"/>
    <col min="13322" max="13322" width="13" style="1" customWidth="1"/>
    <col min="13323" max="13323" width="9.13333333333333" style="1" customWidth="1"/>
    <col min="13324" max="13324" width="15.0666666666667" style="1" customWidth="1"/>
    <col min="13325" max="13325" width="15.2666666666667" style="1" customWidth="1"/>
    <col min="13326" max="13326" width="12.7333333333333" style="1" customWidth="1"/>
    <col min="13327" max="13327" width="13.2666666666667" style="1" customWidth="1"/>
    <col min="13328" max="13328" width="32.2666666666667" style="1" customWidth="1"/>
    <col min="13329" max="13566" width="9" style="1"/>
    <col min="13567" max="13567" width="9.13333333333333" style="1" customWidth="1"/>
    <col min="13568" max="13568" width="9" style="1"/>
    <col min="13569" max="13569" width="12.9333333333333" style="1" customWidth="1"/>
    <col min="13570" max="13570" width="17.7333333333333" style="1" customWidth="1"/>
    <col min="13571" max="13571" width="9.13333333333333" style="1" customWidth="1"/>
    <col min="13572" max="13572" width="16.0666666666667" style="1" customWidth="1"/>
    <col min="13573" max="13573" width="9.13333333333333" style="1" customWidth="1"/>
    <col min="13574" max="13574" width="12.3333333333333" style="1" customWidth="1"/>
    <col min="13575" max="13575" width="31.8" style="1" customWidth="1"/>
    <col min="13576" max="13576" width="9.13333333333333" style="1" customWidth="1"/>
    <col min="13577" max="13577" width="9" style="1"/>
    <col min="13578" max="13578" width="13" style="1" customWidth="1"/>
    <col min="13579" max="13579" width="9.13333333333333" style="1" customWidth="1"/>
    <col min="13580" max="13580" width="15.0666666666667" style="1" customWidth="1"/>
    <col min="13581" max="13581" width="15.2666666666667" style="1" customWidth="1"/>
    <col min="13582" max="13582" width="12.7333333333333" style="1" customWidth="1"/>
    <col min="13583" max="13583" width="13.2666666666667" style="1" customWidth="1"/>
    <col min="13584" max="13584" width="32.2666666666667" style="1" customWidth="1"/>
    <col min="13585" max="13822" width="9" style="1"/>
    <col min="13823" max="13823" width="9.13333333333333" style="1" customWidth="1"/>
    <col min="13824" max="13824" width="9" style="1"/>
    <col min="13825" max="13825" width="12.9333333333333" style="1" customWidth="1"/>
    <col min="13826" max="13826" width="17.7333333333333" style="1" customWidth="1"/>
    <col min="13827" max="13827" width="9.13333333333333" style="1" customWidth="1"/>
    <col min="13828" max="13828" width="16.0666666666667" style="1" customWidth="1"/>
    <col min="13829" max="13829" width="9.13333333333333" style="1" customWidth="1"/>
    <col min="13830" max="13830" width="12.3333333333333" style="1" customWidth="1"/>
    <col min="13831" max="13831" width="31.8" style="1" customWidth="1"/>
    <col min="13832" max="13832" width="9.13333333333333" style="1" customWidth="1"/>
    <col min="13833" max="13833" width="9" style="1"/>
    <col min="13834" max="13834" width="13" style="1" customWidth="1"/>
    <col min="13835" max="13835" width="9.13333333333333" style="1" customWidth="1"/>
    <col min="13836" max="13836" width="15.0666666666667" style="1" customWidth="1"/>
    <col min="13837" max="13837" width="15.2666666666667" style="1" customWidth="1"/>
    <col min="13838" max="13838" width="12.7333333333333" style="1" customWidth="1"/>
    <col min="13839" max="13839" width="13.2666666666667" style="1" customWidth="1"/>
    <col min="13840" max="13840" width="32.2666666666667" style="1" customWidth="1"/>
    <col min="13841" max="14078" width="9" style="1"/>
    <col min="14079" max="14079" width="9.13333333333333" style="1" customWidth="1"/>
    <col min="14080" max="14080" width="9" style="1"/>
    <col min="14081" max="14081" width="12.9333333333333" style="1" customWidth="1"/>
    <col min="14082" max="14082" width="17.7333333333333" style="1" customWidth="1"/>
    <col min="14083" max="14083" width="9.13333333333333" style="1" customWidth="1"/>
    <col min="14084" max="14084" width="16.0666666666667" style="1" customWidth="1"/>
    <col min="14085" max="14085" width="9.13333333333333" style="1" customWidth="1"/>
    <col min="14086" max="14086" width="12.3333333333333" style="1" customWidth="1"/>
    <col min="14087" max="14087" width="31.8" style="1" customWidth="1"/>
    <col min="14088" max="14088" width="9.13333333333333" style="1" customWidth="1"/>
    <col min="14089" max="14089" width="9" style="1"/>
    <col min="14090" max="14090" width="13" style="1" customWidth="1"/>
    <col min="14091" max="14091" width="9.13333333333333" style="1" customWidth="1"/>
    <col min="14092" max="14092" width="15.0666666666667" style="1" customWidth="1"/>
    <col min="14093" max="14093" width="15.2666666666667" style="1" customWidth="1"/>
    <col min="14094" max="14094" width="12.7333333333333" style="1" customWidth="1"/>
    <col min="14095" max="14095" width="13.2666666666667" style="1" customWidth="1"/>
    <col min="14096" max="14096" width="32.2666666666667" style="1" customWidth="1"/>
    <col min="14097" max="14334" width="9" style="1"/>
    <col min="14335" max="14335" width="9.13333333333333" style="1" customWidth="1"/>
    <col min="14336" max="14336" width="9" style="1"/>
    <col min="14337" max="14337" width="12.9333333333333" style="1" customWidth="1"/>
    <col min="14338" max="14338" width="17.7333333333333" style="1" customWidth="1"/>
    <col min="14339" max="14339" width="9.13333333333333" style="1" customWidth="1"/>
    <col min="14340" max="14340" width="16.0666666666667" style="1" customWidth="1"/>
    <col min="14341" max="14341" width="9.13333333333333" style="1" customWidth="1"/>
    <col min="14342" max="14342" width="12.3333333333333" style="1" customWidth="1"/>
    <col min="14343" max="14343" width="31.8" style="1" customWidth="1"/>
    <col min="14344" max="14344" width="9.13333333333333" style="1" customWidth="1"/>
    <col min="14345" max="14345" width="9" style="1"/>
    <col min="14346" max="14346" width="13" style="1" customWidth="1"/>
    <col min="14347" max="14347" width="9.13333333333333" style="1" customWidth="1"/>
    <col min="14348" max="14348" width="15.0666666666667" style="1" customWidth="1"/>
    <col min="14349" max="14349" width="15.2666666666667" style="1" customWidth="1"/>
    <col min="14350" max="14350" width="12.7333333333333" style="1" customWidth="1"/>
    <col min="14351" max="14351" width="13.2666666666667" style="1" customWidth="1"/>
    <col min="14352" max="14352" width="32.2666666666667" style="1" customWidth="1"/>
    <col min="14353" max="14590" width="9" style="1"/>
    <col min="14591" max="14591" width="9.13333333333333" style="1" customWidth="1"/>
    <col min="14592" max="14592" width="9" style="1"/>
    <col min="14593" max="14593" width="12.9333333333333" style="1" customWidth="1"/>
    <col min="14594" max="14594" width="17.7333333333333" style="1" customWidth="1"/>
    <col min="14595" max="14595" width="9.13333333333333" style="1" customWidth="1"/>
    <col min="14596" max="14596" width="16.0666666666667" style="1" customWidth="1"/>
    <col min="14597" max="14597" width="9.13333333333333" style="1" customWidth="1"/>
    <col min="14598" max="14598" width="12.3333333333333" style="1" customWidth="1"/>
    <col min="14599" max="14599" width="31.8" style="1" customWidth="1"/>
    <col min="14600" max="14600" width="9.13333333333333" style="1" customWidth="1"/>
    <col min="14601" max="14601" width="9" style="1"/>
    <col min="14602" max="14602" width="13" style="1" customWidth="1"/>
    <col min="14603" max="14603" width="9.13333333333333" style="1" customWidth="1"/>
    <col min="14604" max="14604" width="15.0666666666667" style="1" customWidth="1"/>
    <col min="14605" max="14605" width="15.2666666666667" style="1" customWidth="1"/>
    <col min="14606" max="14606" width="12.7333333333333" style="1" customWidth="1"/>
    <col min="14607" max="14607" width="13.2666666666667" style="1" customWidth="1"/>
    <col min="14608" max="14608" width="32.2666666666667" style="1" customWidth="1"/>
    <col min="14609" max="14846" width="9" style="1"/>
    <col min="14847" max="14847" width="9.13333333333333" style="1" customWidth="1"/>
    <col min="14848" max="14848" width="9" style="1"/>
    <col min="14849" max="14849" width="12.9333333333333" style="1" customWidth="1"/>
    <col min="14850" max="14850" width="17.7333333333333" style="1" customWidth="1"/>
    <col min="14851" max="14851" width="9.13333333333333" style="1" customWidth="1"/>
    <col min="14852" max="14852" width="16.0666666666667" style="1" customWidth="1"/>
    <col min="14853" max="14853" width="9.13333333333333" style="1" customWidth="1"/>
    <col min="14854" max="14854" width="12.3333333333333" style="1" customWidth="1"/>
    <col min="14855" max="14855" width="31.8" style="1" customWidth="1"/>
    <col min="14856" max="14856" width="9.13333333333333" style="1" customWidth="1"/>
    <col min="14857" max="14857" width="9" style="1"/>
    <col min="14858" max="14858" width="13" style="1" customWidth="1"/>
    <col min="14859" max="14859" width="9.13333333333333" style="1" customWidth="1"/>
    <col min="14860" max="14860" width="15.0666666666667" style="1" customWidth="1"/>
    <col min="14861" max="14861" width="15.2666666666667" style="1" customWidth="1"/>
    <col min="14862" max="14862" width="12.7333333333333" style="1" customWidth="1"/>
    <col min="14863" max="14863" width="13.2666666666667" style="1" customWidth="1"/>
    <col min="14864" max="14864" width="32.2666666666667" style="1" customWidth="1"/>
    <col min="14865" max="15102" width="9" style="1"/>
    <col min="15103" max="15103" width="9.13333333333333" style="1" customWidth="1"/>
    <col min="15104" max="15104" width="9" style="1"/>
    <col min="15105" max="15105" width="12.9333333333333" style="1" customWidth="1"/>
    <col min="15106" max="15106" width="17.7333333333333" style="1" customWidth="1"/>
    <col min="15107" max="15107" width="9.13333333333333" style="1" customWidth="1"/>
    <col min="15108" max="15108" width="16.0666666666667" style="1" customWidth="1"/>
    <col min="15109" max="15109" width="9.13333333333333" style="1" customWidth="1"/>
    <col min="15110" max="15110" width="12.3333333333333" style="1" customWidth="1"/>
    <col min="15111" max="15111" width="31.8" style="1" customWidth="1"/>
    <col min="15112" max="15112" width="9.13333333333333" style="1" customWidth="1"/>
    <col min="15113" max="15113" width="9" style="1"/>
    <col min="15114" max="15114" width="13" style="1" customWidth="1"/>
    <col min="15115" max="15115" width="9.13333333333333" style="1" customWidth="1"/>
    <col min="15116" max="15116" width="15.0666666666667" style="1" customWidth="1"/>
    <col min="15117" max="15117" width="15.2666666666667" style="1" customWidth="1"/>
    <col min="15118" max="15118" width="12.7333333333333" style="1" customWidth="1"/>
    <col min="15119" max="15119" width="13.2666666666667" style="1" customWidth="1"/>
    <col min="15120" max="15120" width="32.2666666666667" style="1" customWidth="1"/>
    <col min="15121" max="15358" width="9" style="1"/>
    <col min="15359" max="15359" width="9.13333333333333" style="1" customWidth="1"/>
    <col min="15360" max="15360" width="9" style="1"/>
    <col min="15361" max="15361" width="12.9333333333333" style="1" customWidth="1"/>
    <col min="15362" max="15362" width="17.7333333333333" style="1" customWidth="1"/>
    <col min="15363" max="15363" width="9.13333333333333" style="1" customWidth="1"/>
    <col min="15364" max="15364" width="16.0666666666667" style="1" customWidth="1"/>
    <col min="15365" max="15365" width="9.13333333333333" style="1" customWidth="1"/>
    <col min="15366" max="15366" width="12.3333333333333" style="1" customWidth="1"/>
    <col min="15367" max="15367" width="31.8" style="1" customWidth="1"/>
    <col min="15368" max="15368" width="9.13333333333333" style="1" customWidth="1"/>
    <col min="15369" max="15369" width="9" style="1"/>
    <col min="15370" max="15370" width="13" style="1" customWidth="1"/>
    <col min="15371" max="15371" width="9.13333333333333" style="1" customWidth="1"/>
    <col min="15372" max="15372" width="15.0666666666667" style="1" customWidth="1"/>
    <col min="15373" max="15373" width="15.2666666666667" style="1" customWidth="1"/>
    <col min="15374" max="15374" width="12.7333333333333" style="1" customWidth="1"/>
    <col min="15375" max="15375" width="13.2666666666667" style="1" customWidth="1"/>
    <col min="15376" max="15376" width="32.2666666666667" style="1" customWidth="1"/>
    <col min="15377" max="15614" width="9" style="1"/>
    <col min="15615" max="15615" width="9.13333333333333" style="1" customWidth="1"/>
    <col min="15616" max="15616" width="9" style="1"/>
    <col min="15617" max="15617" width="12.9333333333333" style="1" customWidth="1"/>
    <col min="15618" max="15618" width="17.7333333333333" style="1" customWidth="1"/>
    <col min="15619" max="15619" width="9.13333333333333" style="1" customWidth="1"/>
    <col min="15620" max="15620" width="16.0666666666667" style="1" customWidth="1"/>
    <col min="15621" max="15621" width="9.13333333333333" style="1" customWidth="1"/>
    <col min="15622" max="15622" width="12.3333333333333" style="1" customWidth="1"/>
    <col min="15623" max="15623" width="31.8" style="1" customWidth="1"/>
    <col min="15624" max="15624" width="9.13333333333333" style="1" customWidth="1"/>
    <col min="15625" max="15625" width="9" style="1"/>
    <col min="15626" max="15626" width="13" style="1" customWidth="1"/>
    <col min="15627" max="15627" width="9.13333333333333" style="1" customWidth="1"/>
    <col min="15628" max="15628" width="15.0666666666667" style="1" customWidth="1"/>
    <col min="15629" max="15629" width="15.2666666666667" style="1" customWidth="1"/>
    <col min="15630" max="15630" width="12.7333333333333" style="1" customWidth="1"/>
    <col min="15631" max="15631" width="13.2666666666667" style="1" customWidth="1"/>
    <col min="15632" max="15632" width="32.2666666666667" style="1" customWidth="1"/>
    <col min="15633" max="15870" width="9" style="1"/>
    <col min="15871" max="15871" width="9.13333333333333" style="1" customWidth="1"/>
    <col min="15872" max="15872" width="9" style="1"/>
    <col min="15873" max="15873" width="12.9333333333333" style="1" customWidth="1"/>
    <col min="15874" max="15874" width="17.7333333333333" style="1" customWidth="1"/>
    <col min="15875" max="15875" width="9.13333333333333" style="1" customWidth="1"/>
    <col min="15876" max="15876" width="16.0666666666667" style="1" customWidth="1"/>
    <col min="15877" max="15877" width="9.13333333333333" style="1" customWidth="1"/>
    <col min="15878" max="15878" width="12.3333333333333" style="1" customWidth="1"/>
    <col min="15879" max="15879" width="31.8" style="1" customWidth="1"/>
    <col min="15880" max="15880" width="9.13333333333333" style="1" customWidth="1"/>
    <col min="15881" max="15881" width="9" style="1"/>
    <col min="15882" max="15882" width="13" style="1" customWidth="1"/>
    <col min="15883" max="15883" width="9.13333333333333" style="1" customWidth="1"/>
    <col min="15884" max="15884" width="15.0666666666667" style="1" customWidth="1"/>
    <col min="15885" max="15885" width="15.2666666666667" style="1" customWidth="1"/>
    <col min="15886" max="15886" width="12.7333333333333" style="1" customWidth="1"/>
    <col min="15887" max="15887" width="13.2666666666667" style="1" customWidth="1"/>
    <col min="15888" max="15888" width="32.2666666666667" style="1" customWidth="1"/>
    <col min="15889" max="16126" width="9" style="1"/>
    <col min="16127" max="16127" width="9.13333333333333" style="1" customWidth="1"/>
    <col min="16128" max="16128" width="9" style="1"/>
    <col min="16129" max="16129" width="12.9333333333333" style="1" customWidth="1"/>
    <col min="16130" max="16130" width="17.7333333333333" style="1" customWidth="1"/>
    <col min="16131" max="16131" width="9.13333333333333" style="1" customWidth="1"/>
    <col min="16132" max="16132" width="16.0666666666667" style="1" customWidth="1"/>
    <col min="16133" max="16133" width="9.13333333333333" style="1" customWidth="1"/>
    <col min="16134" max="16134" width="12.3333333333333" style="1" customWidth="1"/>
    <col min="16135" max="16135" width="31.8" style="1" customWidth="1"/>
    <col min="16136" max="16136" width="9.13333333333333" style="1" customWidth="1"/>
    <col min="16137" max="16137" width="9" style="1"/>
    <col min="16138" max="16138" width="13" style="1" customWidth="1"/>
    <col min="16139" max="16139" width="9.13333333333333" style="1" customWidth="1"/>
    <col min="16140" max="16140" width="15.0666666666667" style="1" customWidth="1"/>
    <col min="16141" max="16141" width="15.2666666666667" style="1" customWidth="1"/>
    <col min="16142" max="16142" width="12.7333333333333" style="1" customWidth="1"/>
    <col min="16143" max="16143" width="13.2666666666667" style="1" customWidth="1"/>
    <col min="16144" max="16144" width="32.2666666666667" style="1" customWidth="1"/>
    <col min="16145" max="16384" width="9" style="1"/>
  </cols>
  <sheetData>
    <row r="1" s="155" customFormat="1" ht="20.25" spans="1:17">
      <c r="A1" s="156" t="s">
        <v>46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="90" customFormat="1" ht="27" spans="1:17">
      <c r="A2" s="157" t="s">
        <v>47</v>
      </c>
      <c r="B2" s="157" t="s">
        <v>2</v>
      </c>
      <c r="C2" s="157" t="s">
        <v>48</v>
      </c>
      <c r="D2" s="157" t="s">
        <v>49</v>
      </c>
      <c r="E2" s="158" t="s">
        <v>5</v>
      </c>
      <c r="F2" s="159"/>
      <c r="G2" s="158" t="s">
        <v>6</v>
      </c>
      <c r="H2" s="160"/>
      <c r="I2" s="166"/>
      <c r="J2" s="166"/>
      <c r="K2" s="166"/>
      <c r="L2" s="159"/>
      <c r="M2" s="158" t="s">
        <v>7</v>
      </c>
      <c r="N2" s="159"/>
      <c r="O2" s="167" t="s">
        <v>50</v>
      </c>
      <c r="P2" s="168" t="s">
        <v>51</v>
      </c>
      <c r="Q2" s="157" t="s">
        <v>52</v>
      </c>
    </row>
    <row r="3" s="155" customFormat="1" spans="1:17">
      <c r="A3" s="161"/>
      <c r="B3" s="161"/>
      <c r="C3" s="161"/>
      <c r="D3" s="161"/>
      <c r="E3" s="161" t="s">
        <v>37</v>
      </c>
      <c r="F3" s="162" t="s">
        <v>53</v>
      </c>
      <c r="G3" s="163" t="s">
        <v>39</v>
      </c>
      <c r="H3" s="164" t="s">
        <v>40</v>
      </c>
      <c r="I3" s="161" t="s">
        <v>54</v>
      </c>
      <c r="J3" s="161" t="s">
        <v>42</v>
      </c>
      <c r="K3" s="161" t="s">
        <v>54</v>
      </c>
      <c r="L3" s="161" t="s">
        <v>43</v>
      </c>
      <c r="M3" s="161" t="s">
        <v>44</v>
      </c>
      <c r="N3" s="162" t="s">
        <v>54</v>
      </c>
      <c r="O3" s="169" t="s">
        <v>45</v>
      </c>
      <c r="P3" s="170"/>
      <c r="Q3" s="170"/>
    </row>
    <row r="4" s="155" customFormat="1" ht="43.5" spans="1:17">
      <c r="A4" s="161">
        <v>1</v>
      </c>
      <c r="B4" s="165" t="s">
        <v>55</v>
      </c>
      <c r="C4" s="165">
        <v>2210500101</v>
      </c>
      <c r="D4" s="165" t="s">
        <v>56</v>
      </c>
      <c r="E4" s="165">
        <v>79</v>
      </c>
      <c r="F4" s="165" t="s">
        <v>57</v>
      </c>
      <c r="G4" s="165">
        <v>806</v>
      </c>
      <c r="H4" s="165">
        <f t="shared" ref="H4:H10" si="0">G4/806*100</f>
        <v>100</v>
      </c>
      <c r="I4" s="165" t="s">
        <v>58</v>
      </c>
      <c r="J4" s="165">
        <v>0</v>
      </c>
      <c r="K4" s="165"/>
      <c r="L4" s="165">
        <f t="shared" ref="L4:L10" si="1">0.9*H4+0.1*J4</f>
        <v>90</v>
      </c>
      <c r="M4" s="165"/>
      <c r="N4" s="165"/>
      <c r="O4" s="165">
        <f t="shared" ref="O4:O10" si="2">0.05*E4+0.9*L4+0.05*M4</f>
        <v>84.95</v>
      </c>
      <c r="P4" s="165">
        <v>1</v>
      </c>
      <c r="Q4" s="165">
        <v>1</v>
      </c>
    </row>
    <row r="5" s="91" customFormat="1" ht="60" spans="1:17">
      <c r="A5" s="161">
        <v>2</v>
      </c>
      <c r="B5" s="165" t="s">
        <v>59</v>
      </c>
      <c r="C5" s="165">
        <v>2210500105</v>
      </c>
      <c r="D5" s="165" t="s">
        <v>56</v>
      </c>
      <c r="E5" s="165">
        <v>68</v>
      </c>
      <c r="F5" s="165" t="s">
        <v>60</v>
      </c>
      <c r="G5" s="165">
        <v>663</v>
      </c>
      <c r="H5" s="165">
        <f t="shared" si="0"/>
        <v>82.258064516129</v>
      </c>
      <c r="I5" s="165" t="s">
        <v>61</v>
      </c>
      <c r="J5" s="165"/>
      <c r="K5" s="165"/>
      <c r="L5" s="165">
        <f t="shared" si="1"/>
        <v>74.0322580645161</v>
      </c>
      <c r="M5" s="165">
        <v>50</v>
      </c>
      <c r="N5" s="125" t="s">
        <v>62</v>
      </c>
      <c r="O5" s="165">
        <f t="shared" si="2"/>
        <v>72.5290322580645</v>
      </c>
      <c r="P5" s="165">
        <v>2</v>
      </c>
      <c r="Q5" s="165">
        <v>2</v>
      </c>
    </row>
    <row r="6" spans="1:17">
      <c r="A6" s="161">
        <v>3</v>
      </c>
      <c r="B6" s="165" t="s">
        <v>63</v>
      </c>
      <c r="C6" s="165">
        <v>2210500106</v>
      </c>
      <c r="D6" s="165" t="s">
        <v>56</v>
      </c>
      <c r="E6" s="165">
        <f>60+5</f>
        <v>65</v>
      </c>
      <c r="F6" s="165" t="s">
        <v>64</v>
      </c>
      <c r="G6" s="165">
        <f>300+8</f>
        <v>308</v>
      </c>
      <c r="H6" s="165">
        <f t="shared" si="0"/>
        <v>38.2133995037221</v>
      </c>
      <c r="I6" s="165" t="s">
        <v>65</v>
      </c>
      <c r="J6" s="165">
        <v>0</v>
      </c>
      <c r="K6" s="165"/>
      <c r="L6" s="165">
        <f t="shared" si="1"/>
        <v>34.3920595533499</v>
      </c>
      <c r="M6" s="165">
        <v>0</v>
      </c>
      <c r="N6" s="165"/>
      <c r="O6" s="165">
        <f t="shared" si="2"/>
        <v>34.2028535980149</v>
      </c>
      <c r="P6" s="165">
        <v>3</v>
      </c>
      <c r="Q6" s="165">
        <v>3</v>
      </c>
    </row>
    <row r="7" ht="54" spans="1:17">
      <c r="A7" s="161">
        <v>4</v>
      </c>
      <c r="B7" s="165" t="s">
        <v>66</v>
      </c>
      <c r="C7" s="165">
        <v>2210500107</v>
      </c>
      <c r="D7" s="165" t="s">
        <v>56</v>
      </c>
      <c r="E7" s="165">
        <v>60</v>
      </c>
      <c r="F7" s="165" t="s">
        <v>67</v>
      </c>
      <c r="G7" s="165">
        <v>200</v>
      </c>
      <c r="H7" s="165">
        <f t="shared" si="0"/>
        <v>24.8138957816377</v>
      </c>
      <c r="I7" s="165" t="s">
        <v>68</v>
      </c>
      <c r="J7" s="165">
        <v>0</v>
      </c>
      <c r="K7" s="165"/>
      <c r="L7" s="165">
        <f t="shared" si="1"/>
        <v>22.3325062034739</v>
      </c>
      <c r="M7" s="165">
        <v>6</v>
      </c>
      <c r="N7" s="165" t="s">
        <v>69</v>
      </c>
      <c r="O7" s="165">
        <f t="shared" si="2"/>
        <v>23.3992555831266</v>
      </c>
      <c r="P7" s="165">
        <v>4</v>
      </c>
      <c r="Q7" s="165">
        <v>4</v>
      </c>
    </row>
    <row r="8" ht="43.5" spans="1:17">
      <c r="A8" s="161">
        <v>5</v>
      </c>
      <c r="B8" s="165" t="s">
        <v>70</v>
      </c>
      <c r="C8" s="165">
        <v>2210500103</v>
      </c>
      <c r="D8" s="165" t="s">
        <v>56</v>
      </c>
      <c r="E8" s="165">
        <v>67</v>
      </c>
      <c r="F8" s="165" t="s">
        <v>71</v>
      </c>
      <c r="G8" s="165">
        <v>80</v>
      </c>
      <c r="H8" s="165">
        <f t="shared" si="0"/>
        <v>9.92555831265509</v>
      </c>
      <c r="I8" s="165" t="s">
        <v>72</v>
      </c>
      <c r="J8" s="165">
        <v>10</v>
      </c>
      <c r="K8" s="165" t="s">
        <v>73</v>
      </c>
      <c r="L8" s="165">
        <f t="shared" si="1"/>
        <v>9.93300248138958</v>
      </c>
      <c r="M8" s="165">
        <v>50</v>
      </c>
      <c r="N8" s="165" t="s">
        <v>74</v>
      </c>
      <c r="O8" s="165">
        <f t="shared" si="2"/>
        <v>14.7897022332506</v>
      </c>
      <c r="P8" s="165">
        <v>5</v>
      </c>
      <c r="Q8" s="165">
        <v>5</v>
      </c>
    </row>
    <row r="9" ht="57" spans="1:17">
      <c r="A9" s="161">
        <v>6</v>
      </c>
      <c r="B9" s="165" t="s">
        <v>75</v>
      </c>
      <c r="C9" s="165">
        <v>22010500102</v>
      </c>
      <c r="D9" s="165" t="s">
        <v>56</v>
      </c>
      <c r="E9" s="165">
        <v>78</v>
      </c>
      <c r="F9" s="161" t="s">
        <v>76</v>
      </c>
      <c r="G9" s="161">
        <v>50</v>
      </c>
      <c r="H9" s="165">
        <f t="shared" si="0"/>
        <v>6.20347394540943</v>
      </c>
      <c r="I9" s="161" t="s">
        <v>77</v>
      </c>
      <c r="J9" s="161"/>
      <c r="K9" s="161"/>
      <c r="L9" s="165">
        <f t="shared" si="1"/>
        <v>5.58312655086849</v>
      </c>
      <c r="M9" s="171">
        <v>70</v>
      </c>
      <c r="N9" s="161" t="s">
        <v>78</v>
      </c>
      <c r="O9" s="165">
        <f t="shared" si="2"/>
        <v>12.4248138957816</v>
      </c>
      <c r="P9" s="165">
        <v>6</v>
      </c>
      <c r="Q9" s="165">
        <v>6</v>
      </c>
    </row>
    <row r="10" spans="1:17">
      <c r="A10" s="161">
        <v>7</v>
      </c>
      <c r="B10" s="165" t="s">
        <v>79</v>
      </c>
      <c r="C10" s="165">
        <v>2210500106</v>
      </c>
      <c r="D10" s="165" t="s">
        <v>56</v>
      </c>
      <c r="E10" s="165">
        <f>60+6</f>
        <v>66</v>
      </c>
      <c r="F10" s="165" t="s">
        <v>80</v>
      </c>
      <c r="G10" s="165"/>
      <c r="H10" s="165">
        <f t="shared" si="0"/>
        <v>0</v>
      </c>
      <c r="I10" s="165"/>
      <c r="J10" s="165">
        <v>0</v>
      </c>
      <c r="K10" s="165"/>
      <c r="L10" s="165">
        <f t="shared" si="1"/>
        <v>0</v>
      </c>
      <c r="M10" s="165">
        <v>70</v>
      </c>
      <c r="N10" s="165" t="s">
        <v>81</v>
      </c>
      <c r="O10" s="165">
        <f t="shared" si="2"/>
        <v>6.8</v>
      </c>
      <c r="P10" s="165">
        <v>7</v>
      </c>
      <c r="Q10" s="165">
        <v>7</v>
      </c>
    </row>
  </sheetData>
  <mergeCells count="4">
    <mergeCell ref="A1:Q1"/>
    <mergeCell ref="E2:F2"/>
    <mergeCell ref="G2:L2"/>
    <mergeCell ref="M2:N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zoomScale="51" zoomScaleNormal="51" workbookViewId="0">
      <selection activeCell="J3" sqref="J3"/>
    </sheetView>
  </sheetViews>
  <sheetFormatPr defaultColWidth="9" defaultRowHeight="15"/>
  <cols>
    <col min="1" max="1" width="4.13333333333333" style="142" customWidth="1"/>
    <col min="2" max="2" width="6.8" style="142" customWidth="1"/>
    <col min="3" max="3" width="11.8" style="142" customWidth="1"/>
    <col min="4" max="4" width="12.8" style="142" customWidth="1"/>
    <col min="5" max="5" width="4.66666666666667" style="142" customWidth="1"/>
    <col min="6" max="6" width="25.3333333333333" style="142" customWidth="1"/>
    <col min="7" max="7" width="7.66666666666667" style="142" customWidth="1"/>
    <col min="8" max="8" width="8.8" style="142" customWidth="1"/>
    <col min="9" max="10" width="4.66666666666667" style="142" customWidth="1"/>
    <col min="11" max="11" width="26.3333333333333" style="142" customWidth="1"/>
    <col min="12" max="12" width="6.66666666666667" style="142" customWidth="1"/>
    <col min="13" max="13" width="14" style="142" customWidth="1"/>
    <col min="14" max="14" width="13.9333333333333" style="142" customWidth="1"/>
    <col min="15" max="15" width="5.53333333333333" style="143" customWidth="1"/>
    <col min="16" max="16" width="7" style="142" customWidth="1"/>
    <col min="17" max="17" width="11.2" style="142" customWidth="1"/>
    <col min="18" max="18" width="5.86666666666667" style="144" customWidth="1"/>
    <col min="19" max="16384" width="9" style="145"/>
  </cols>
  <sheetData>
    <row r="1" ht="20.25" spans="1:18">
      <c r="A1" s="146" t="s">
        <v>82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</row>
    <row r="2" s="111" customFormat="1" ht="27" spans="1:18">
      <c r="A2" s="73" t="s">
        <v>83</v>
      </c>
      <c r="B2" s="73" t="s">
        <v>2</v>
      </c>
      <c r="C2" s="73" t="s">
        <v>84</v>
      </c>
      <c r="D2" s="73" t="s">
        <v>85</v>
      </c>
      <c r="E2" s="73" t="s">
        <v>5</v>
      </c>
      <c r="F2" s="73"/>
      <c r="G2" s="73"/>
      <c r="H2" s="73"/>
      <c r="I2" s="73"/>
      <c r="J2" s="73"/>
      <c r="K2" s="73"/>
      <c r="L2" s="73"/>
      <c r="M2" s="73"/>
      <c r="N2" s="73"/>
      <c r="O2" s="73" t="s">
        <v>7</v>
      </c>
      <c r="P2" s="73"/>
      <c r="Q2" s="152" t="s">
        <v>86</v>
      </c>
      <c r="R2" s="153" t="s">
        <v>87</v>
      </c>
    </row>
    <row r="3" s="141" customFormat="1" ht="30" spans="1:18">
      <c r="A3" s="11"/>
      <c r="B3" s="11"/>
      <c r="C3" s="11"/>
      <c r="D3" s="11"/>
      <c r="E3" s="11" t="s">
        <v>37</v>
      </c>
      <c r="F3" s="11" t="s">
        <v>88</v>
      </c>
      <c r="G3" s="12" t="s">
        <v>89</v>
      </c>
      <c r="H3" s="11" t="s">
        <v>90</v>
      </c>
      <c r="I3" s="12" t="s">
        <v>39</v>
      </c>
      <c r="J3" s="148" t="s">
        <v>91</v>
      </c>
      <c r="K3" s="11" t="s">
        <v>90</v>
      </c>
      <c r="L3" s="11" t="s">
        <v>42</v>
      </c>
      <c r="M3" s="11" t="s">
        <v>90</v>
      </c>
      <c r="N3" s="11" t="s">
        <v>92</v>
      </c>
      <c r="O3" s="149" t="s">
        <v>44</v>
      </c>
      <c r="P3" s="11" t="s">
        <v>90</v>
      </c>
      <c r="Q3" s="21" t="s">
        <v>45</v>
      </c>
      <c r="R3" s="13"/>
    </row>
    <row r="4" ht="30" spans="1:18">
      <c r="A4" s="77">
        <v>1</v>
      </c>
      <c r="B4" s="77" t="s">
        <v>93</v>
      </c>
      <c r="C4" s="77">
        <v>2220500104</v>
      </c>
      <c r="D4" s="77" t="s">
        <v>94</v>
      </c>
      <c r="E4" s="77">
        <v>73</v>
      </c>
      <c r="F4" s="77" t="s">
        <v>95</v>
      </c>
      <c r="G4" s="77">
        <v>87</v>
      </c>
      <c r="H4" s="77" t="s">
        <v>96</v>
      </c>
      <c r="I4" s="76">
        <v>500</v>
      </c>
      <c r="J4" s="76">
        <f t="shared" ref="J4:J13" si="0">I4/500*100</f>
        <v>100</v>
      </c>
      <c r="K4" s="77" t="s">
        <v>97</v>
      </c>
      <c r="L4" s="77"/>
      <c r="M4" s="77"/>
      <c r="N4" s="150">
        <f t="shared" ref="N4:N13" si="1">G4*0.5+J4*0.4+L4*0.1</f>
        <v>83.5</v>
      </c>
      <c r="O4" s="151">
        <v>0</v>
      </c>
      <c r="P4" s="77"/>
      <c r="Q4" s="150">
        <f t="shared" ref="Q4:Q13" si="2">0.05*E4+0.9*N4+0.05*O4</f>
        <v>78.8</v>
      </c>
      <c r="R4" s="154">
        <v>1</v>
      </c>
    </row>
    <row r="5" ht="75" spans="1:18">
      <c r="A5" s="77">
        <v>2</v>
      </c>
      <c r="B5" s="77" t="s">
        <v>98</v>
      </c>
      <c r="C5" s="77">
        <v>2220500110</v>
      </c>
      <c r="D5" s="77" t="s">
        <v>94</v>
      </c>
      <c r="E5" s="77">
        <v>81</v>
      </c>
      <c r="F5" s="77" t="s">
        <v>99</v>
      </c>
      <c r="G5" s="77">
        <v>88.807</v>
      </c>
      <c r="H5" s="77" t="s">
        <v>96</v>
      </c>
      <c r="I5" s="76">
        <v>375</v>
      </c>
      <c r="J5" s="76">
        <f t="shared" si="0"/>
        <v>75</v>
      </c>
      <c r="K5" s="77" t="s">
        <v>100</v>
      </c>
      <c r="L5" s="77"/>
      <c r="M5" s="77"/>
      <c r="N5" s="150">
        <f t="shared" si="1"/>
        <v>74.4035</v>
      </c>
      <c r="O5" s="151">
        <v>70</v>
      </c>
      <c r="P5" s="77" t="s">
        <v>101</v>
      </c>
      <c r="Q5" s="150">
        <f t="shared" si="2"/>
        <v>74.51315</v>
      </c>
      <c r="R5" s="154">
        <v>2</v>
      </c>
    </row>
    <row r="6" ht="40.5" spans="1:18">
      <c r="A6" s="77">
        <v>3</v>
      </c>
      <c r="B6" s="77" t="s">
        <v>102</v>
      </c>
      <c r="C6" s="77">
        <v>2220500112</v>
      </c>
      <c r="D6" s="77" t="s">
        <v>94</v>
      </c>
      <c r="E6" s="77">
        <v>68</v>
      </c>
      <c r="F6" s="77" t="s">
        <v>103</v>
      </c>
      <c r="G6" s="77">
        <v>89.375</v>
      </c>
      <c r="H6" s="77" t="s">
        <v>104</v>
      </c>
      <c r="I6" s="76">
        <v>400</v>
      </c>
      <c r="J6" s="76">
        <f t="shared" si="0"/>
        <v>80</v>
      </c>
      <c r="K6" s="77" t="s">
        <v>105</v>
      </c>
      <c r="L6" s="77"/>
      <c r="M6" s="77"/>
      <c r="N6" s="150">
        <f t="shared" si="1"/>
        <v>76.6875</v>
      </c>
      <c r="O6" s="151">
        <v>5</v>
      </c>
      <c r="P6" s="77" t="s">
        <v>106</v>
      </c>
      <c r="Q6" s="150">
        <f t="shared" si="2"/>
        <v>72.66875</v>
      </c>
      <c r="R6" s="154">
        <v>3</v>
      </c>
    </row>
    <row r="7" spans="1:18">
      <c r="A7" s="77">
        <v>4</v>
      </c>
      <c r="B7" s="77" t="s">
        <v>107</v>
      </c>
      <c r="C7" s="77">
        <v>2220500111</v>
      </c>
      <c r="D7" s="77" t="s">
        <v>94</v>
      </c>
      <c r="E7" s="77">
        <v>72</v>
      </c>
      <c r="F7" s="77" t="s">
        <v>108</v>
      </c>
      <c r="G7" s="77">
        <v>87.3</v>
      </c>
      <c r="H7" s="77" t="s">
        <v>104</v>
      </c>
      <c r="I7" s="76">
        <v>300</v>
      </c>
      <c r="J7" s="76">
        <f t="shared" si="0"/>
        <v>60</v>
      </c>
      <c r="K7" s="77" t="s">
        <v>109</v>
      </c>
      <c r="L7" s="77"/>
      <c r="M7" s="77"/>
      <c r="N7" s="150">
        <f t="shared" si="1"/>
        <v>67.65</v>
      </c>
      <c r="O7" s="151">
        <v>70</v>
      </c>
      <c r="P7" s="77" t="s">
        <v>110</v>
      </c>
      <c r="Q7" s="150">
        <f t="shared" si="2"/>
        <v>67.985</v>
      </c>
      <c r="R7" s="154">
        <v>4</v>
      </c>
    </row>
    <row r="8" spans="1:18">
      <c r="A8" s="77">
        <v>5</v>
      </c>
      <c r="B8" s="77" t="s">
        <v>111</v>
      </c>
      <c r="C8" s="77">
        <v>2220500106</v>
      </c>
      <c r="D8" s="77" t="s">
        <v>94</v>
      </c>
      <c r="E8" s="77">
        <v>70</v>
      </c>
      <c r="F8" s="77" t="s">
        <v>112</v>
      </c>
      <c r="G8" s="77">
        <v>87.857</v>
      </c>
      <c r="H8" s="77" t="s">
        <v>96</v>
      </c>
      <c r="I8" s="76">
        <v>300</v>
      </c>
      <c r="J8" s="76">
        <f t="shared" si="0"/>
        <v>60</v>
      </c>
      <c r="K8" s="77" t="s">
        <v>113</v>
      </c>
      <c r="L8" s="77"/>
      <c r="M8" s="77"/>
      <c r="N8" s="150">
        <f t="shared" si="1"/>
        <v>67.9285</v>
      </c>
      <c r="O8" s="151">
        <v>0</v>
      </c>
      <c r="P8" s="77"/>
      <c r="Q8" s="150">
        <f t="shared" si="2"/>
        <v>64.63565</v>
      </c>
      <c r="R8" s="154">
        <v>5</v>
      </c>
    </row>
    <row r="9" ht="30" spans="1:18">
      <c r="A9" s="77">
        <v>6</v>
      </c>
      <c r="B9" s="77" t="s">
        <v>114</v>
      </c>
      <c r="C9" s="77">
        <v>2220500105</v>
      </c>
      <c r="D9" s="77" t="s">
        <v>94</v>
      </c>
      <c r="E9" s="77">
        <v>70</v>
      </c>
      <c r="F9" s="77" t="s">
        <v>115</v>
      </c>
      <c r="G9" s="77">
        <v>86.75</v>
      </c>
      <c r="H9" s="77" t="s">
        <v>96</v>
      </c>
      <c r="I9" s="76">
        <v>303</v>
      </c>
      <c r="J9" s="76">
        <f t="shared" si="0"/>
        <v>60.6</v>
      </c>
      <c r="K9" s="77" t="s">
        <v>116</v>
      </c>
      <c r="L9" s="77"/>
      <c r="M9" s="77"/>
      <c r="N9" s="150">
        <f t="shared" si="1"/>
        <v>67.615</v>
      </c>
      <c r="O9" s="151">
        <v>0</v>
      </c>
      <c r="P9" s="77"/>
      <c r="Q9" s="150">
        <f t="shared" si="2"/>
        <v>64.3535</v>
      </c>
      <c r="R9" s="154">
        <v>6</v>
      </c>
    </row>
    <row r="10" ht="54" spans="1:18">
      <c r="A10" s="77">
        <v>7</v>
      </c>
      <c r="B10" s="77" t="s">
        <v>117</v>
      </c>
      <c r="C10" s="77">
        <v>2220500109</v>
      </c>
      <c r="D10" s="77" t="s">
        <v>94</v>
      </c>
      <c r="E10" s="77">
        <v>78</v>
      </c>
      <c r="F10" s="77" t="s">
        <v>118</v>
      </c>
      <c r="G10" s="77">
        <v>89.125</v>
      </c>
      <c r="H10" s="77" t="s">
        <v>96</v>
      </c>
      <c r="I10" s="76">
        <v>0</v>
      </c>
      <c r="J10" s="76">
        <f t="shared" si="0"/>
        <v>0</v>
      </c>
      <c r="K10" s="77"/>
      <c r="L10" s="77">
        <v>73.33</v>
      </c>
      <c r="M10" s="77" t="s">
        <v>119</v>
      </c>
      <c r="N10" s="150">
        <f t="shared" si="1"/>
        <v>51.8955</v>
      </c>
      <c r="O10" s="151">
        <v>0</v>
      </c>
      <c r="P10" s="77"/>
      <c r="Q10" s="150">
        <f t="shared" si="2"/>
        <v>50.60595</v>
      </c>
      <c r="R10" s="154">
        <v>7</v>
      </c>
    </row>
    <row r="11" ht="43.5" spans="1:18">
      <c r="A11" s="77">
        <v>8</v>
      </c>
      <c r="B11" s="77" t="s">
        <v>120</v>
      </c>
      <c r="C11" s="77">
        <v>2220500107</v>
      </c>
      <c r="D11" s="77" t="s">
        <v>94</v>
      </c>
      <c r="E11" s="77">
        <v>71</v>
      </c>
      <c r="F11" s="77" t="s">
        <v>121</v>
      </c>
      <c r="G11" s="77">
        <v>87.625</v>
      </c>
      <c r="H11" s="77" t="s">
        <v>96</v>
      </c>
      <c r="I11" s="76">
        <v>0</v>
      </c>
      <c r="J11" s="76">
        <f t="shared" si="0"/>
        <v>0</v>
      </c>
      <c r="K11" s="77"/>
      <c r="L11" s="77"/>
      <c r="M11" s="77"/>
      <c r="N11" s="150">
        <f t="shared" si="1"/>
        <v>43.8125</v>
      </c>
      <c r="O11" s="151">
        <v>0</v>
      </c>
      <c r="P11" s="77"/>
      <c r="Q11" s="150">
        <f t="shared" si="2"/>
        <v>42.98125</v>
      </c>
      <c r="R11" s="154">
        <v>8</v>
      </c>
    </row>
    <row r="12" spans="1:18">
      <c r="A12" s="77">
        <v>9</v>
      </c>
      <c r="B12" s="77" t="s">
        <v>122</v>
      </c>
      <c r="C12" s="77">
        <v>2220500113</v>
      </c>
      <c r="D12" s="77" t="s">
        <v>94</v>
      </c>
      <c r="E12" s="77">
        <v>70</v>
      </c>
      <c r="F12" s="77" t="s">
        <v>123</v>
      </c>
      <c r="G12" s="77">
        <v>85.875</v>
      </c>
      <c r="H12" s="77" t="s">
        <v>96</v>
      </c>
      <c r="I12" s="76">
        <v>0</v>
      </c>
      <c r="J12" s="76">
        <f t="shared" si="0"/>
        <v>0</v>
      </c>
      <c r="K12" s="77"/>
      <c r="L12" s="77"/>
      <c r="M12" s="77"/>
      <c r="N12" s="150">
        <f t="shared" si="1"/>
        <v>42.9375</v>
      </c>
      <c r="O12" s="151">
        <v>0</v>
      </c>
      <c r="P12" s="77"/>
      <c r="Q12" s="150">
        <f t="shared" si="2"/>
        <v>42.14375</v>
      </c>
      <c r="R12" s="154">
        <v>9</v>
      </c>
    </row>
    <row r="13" spans="1:18">
      <c r="A13" s="77">
        <v>10</v>
      </c>
      <c r="B13" s="77" t="s">
        <v>124</v>
      </c>
      <c r="C13" s="77">
        <v>2220500108</v>
      </c>
      <c r="D13" s="77" t="s">
        <v>94</v>
      </c>
      <c r="E13" s="77">
        <v>57</v>
      </c>
      <c r="F13" s="77" t="s">
        <v>125</v>
      </c>
      <c r="G13" s="77">
        <v>81.9</v>
      </c>
      <c r="H13" s="77" t="s">
        <v>104</v>
      </c>
      <c r="I13" s="76">
        <v>0</v>
      </c>
      <c r="J13" s="76">
        <f t="shared" si="0"/>
        <v>0</v>
      </c>
      <c r="K13" s="77"/>
      <c r="L13" s="77"/>
      <c r="M13" s="77"/>
      <c r="N13" s="150">
        <f t="shared" si="1"/>
        <v>40.95</v>
      </c>
      <c r="O13" s="151">
        <v>0</v>
      </c>
      <c r="P13" s="77"/>
      <c r="Q13" s="150">
        <f t="shared" si="2"/>
        <v>39.705</v>
      </c>
      <c r="R13" s="154">
        <v>10</v>
      </c>
    </row>
  </sheetData>
  <mergeCells count="4">
    <mergeCell ref="A1:R1"/>
    <mergeCell ref="E2:F2"/>
    <mergeCell ref="I2:N2"/>
    <mergeCell ref="O2:P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tabSelected="1" zoomScale="85" zoomScaleNormal="85" workbookViewId="0">
      <selection activeCell="O45" sqref="O45"/>
    </sheetView>
  </sheetViews>
  <sheetFormatPr defaultColWidth="9" defaultRowHeight="15"/>
  <cols>
    <col min="1" max="2" width="9" style="112"/>
    <col min="3" max="3" width="12.6" style="112" customWidth="1"/>
    <col min="4" max="4" width="17.7333333333333" style="112" customWidth="1"/>
    <col min="5" max="5" width="9" style="112"/>
    <col min="6" max="6" width="33.8666666666667" style="112" customWidth="1"/>
    <col min="7" max="8" width="9" style="112"/>
    <col min="9" max="9" width="24.4666666666667" style="112" customWidth="1"/>
    <col min="10" max="10" width="9" style="112"/>
    <col min="11" max="11" width="27.4666666666667" style="112" customWidth="1"/>
    <col min="12" max="12" width="15.8" style="112" customWidth="1"/>
    <col min="13" max="13" width="9" style="112"/>
    <col min="14" max="14" width="24.5333333333333" style="112" customWidth="1"/>
    <col min="15" max="15" width="17" style="112" customWidth="1"/>
    <col min="16" max="16" width="12.7333333333333" style="112" customWidth="1"/>
    <col min="17" max="17" width="13.2666666666667" style="112" customWidth="1"/>
    <col min="18" max="256" width="9" style="110"/>
    <col min="257" max="16384" width="9" style="1"/>
  </cols>
  <sheetData>
    <row r="1" s="110" customFormat="1" ht="20.25" spans="1:17">
      <c r="A1" s="113" t="s">
        <v>126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</row>
    <row r="2" s="111" customFormat="1" ht="27" spans="1:17">
      <c r="A2" s="114" t="s">
        <v>127</v>
      </c>
      <c r="B2" s="114" t="s">
        <v>128</v>
      </c>
      <c r="C2" s="114" t="s">
        <v>129</v>
      </c>
      <c r="D2" s="114" t="s">
        <v>130</v>
      </c>
      <c r="E2" s="115" t="s">
        <v>131</v>
      </c>
      <c r="F2" s="116"/>
      <c r="G2" s="115" t="s">
        <v>132</v>
      </c>
      <c r="H2" s="117"/>
      <c r="I2" s="117"/>
      <c r="J2" s="117"/>
      <c r="K2" s="117"/>
      <c r="L2" s="116"/>
      <c r="M2" s="115" t="s">
        <v>133</v>
      </c>
      <c r="N2" s="116"/>
      <c r="O2" s="131" t="s">
        <v>134</v>
      </c>
      <c r="P2" s="132" t="s">
        <v>135</v>
      </c>
      <c r="Q2" s="114" t="s">
        <v>136</v>
      </c>
    </row>
    <row r="3" s="110" customFormat="1" ht="15.75" spans="1:17">
      <c r="A3" s="118"/>
      <c r="B3" s="118"/>
      <c r="C3" s="118"/>
      <c r="D3" s="118"/>
      <c r="E3" s="119" t="s">
        <v>37</v>
      </c>
      <c r="F3" s="119" t="s">
        <v>137</v>
      </c>
      <c r="G3" s="120" t="s">
        <v>39</v>
      </c>
      <c r="H3" s="120" t="s">
        <v>138</v>
      </c>
      <c r="I3" s="119" t="s">
        <v>139</v>
      </c>
      <c r="J3" s="119" t="s">
        <v>42</v>
      </c>
      <c r="K3" s="119" t="s">
        <v>139</v>
      </c>
      <c r="L3" s="119" t="s">
        <v>43</v>
      </c>
      <c r="M3" s="119" t="s">
        <v>44</v>
      </c>
      <c r="N3" s="119" t="s">
        <v>139</v>
      </c>
      <c r="O3" s="133" t="s">
        <v>45</v>
      </c>
      <c r="P3" s="134"/>
      <c r="Q3" s="134"/>
    </row>
    <row r="4" ht="45" spans="1:17">
      <c r="A4" s="121">
        <v>1</v>
      </c>
      <c r="B4" s="122" t="s">
        <v>140</v>
      </c>
      <c r="C4" s="122">
        <v>3210500324</v>
      </c>
      <c r="D4" s="122" t="s">
        <v>141</v>
      </c>
      <c r="E4" s="122">
        <v>62</v>
      </c>
      <c r="F4" s="122" t="s">
        <v>142</v>
      </c>
      <c r="G4" s="122">
        <v>181</v>
      </c>
      <c r="H4" s="123">
        <f t="shared" ref="H4:H25" si="0">G4/320*100</f>
        <v>56.5625</v>
      </c>
      <c r="I4" s="122" t="s">
        <v>143</v>
      </c>
      <c r="J4" s="122">
        <v>0</v>
      </c>
      <c r="K4" s="122" t="s">
        <v>144</v>
      </c>
      <c r="L4" s="123">
        <f t="shared" ref="L4:L25" si="1">0.9*H4+0.1*J4</f>
        <v>50.90625</v>
      </c>
      <c r="M4" s="122">
        <v>0</v>
      </c>
      <c r="N4" s="122" t="s">
        <v>144</v>
      </c>
      <c r="O4" s="123">
        <f t="shared" ref="O4:O25" si="2">0.05*E4+0.9*L4+0.05*M4</f>
        <v>48.915625</v>
      </c>
      <c r="P4" s="122">
        <v>1</v>
      </c>
      <c r="Q4" s="135">
        <v>11</v>
      </c>
    </row>
    <row r="5" ht="58.5" spans="1:17">
      <c r="A5" s="124">
        <v>2</v>
      </c>
      <c r="B5" s="14" t="s">
        <v>145</v>
      </c>
      <c r="C5" s="14">
        <v>3210500319</v>
      </c>
      <c r="D5" s="14" t="s">
        <v>141</v>
      </c>
      <c r="E5" s="14">
        <v>88</v>
      </c>
      <c r="F5" s="14" t="s">
        <v>146</v>
      </c>
      <c r="G5" s="14">
        <v>80</v>
      </c>
      <c r="H5" s="14">
        <f t="shared" si="0"/>
        <v>25</v>
      </c>
      <c r="I5" s="14" t="s">
        <v>147</v>
      </c>
      <c r="J5" s="14">
        <v>30</v>
      </c>
      <c r="K5" s="14" t="s">
        <v>148</v>
      </c>
      <c r="L5" s="14">
        <f t="shared" si="1"/>
        <v>25.5</v>
      </c>
      <c r="M5" s="14">
        <v>48</v>
      </c>
      <c r="N5" s="14" t="s">
        <v>149</v>
      </c>
      <c r="O5" s="14">
        <f t="shared" si="2"/>
        <v>29.75</v>
      </c>
      <c r="P5" s="14">
        <v>2</v>
      </c>
      <c r="Q5" s="136">
        <v>12</v>
      </c>
    </row>
    <row r="6" ht="30" spans="1:17">
      <c r="A6" s="124">
        <v>3</v>
      </c>
      <c r="B6" s="125" t="s">
        <v>150</v>
      </c>
      <c r="C6" s="125">
        <v>3210500323</v>
      </c>
      <c r="D6" s="125" t="s">
        <v>141</v>
      </c>
      <c r="E6" s="125">
        <v>64</v>
      </c>
      <c r="F6" s="14" t="s">
        <v>151</v>
      </c>
      <c r="G6" s="125">
        <v>30</v>
      </c>
      <c r="H6" s="14">
        <f t="shared" si="0"/>
        <v>9.375</v>
      </c>
      <c r="I6" s="26" t="s">
        <v>152</v>
      </c>
      <c r="J6" s="125">
        <v>0</v>
      </c>
      <c r="K6" s="125"/>
      <c r="L6" s="14">
        <f t="shared" si="1"/>
        <v>8.4375</v>
      </c>
      <c r="M6" s="125">
        <v>0</v>
      </c>
      <c r="N6" s="125"/>
      <c r="O6" s="14">
        <f t="shared" si="2"/>
        <v>10.79375</v>
      </c>
      <c r="P6" s="125">
        <v>3</v>
      </c>
      <c r="Q6" s="136">
        <v>20</v>
      </c>
    </row>
    <row r="7" spans="1:17">
      <c r="A7" s="124">
        <v>4</v>
      </c>
      <c r="B7" s="14" t="s">
        <v>153</v>
      </c>
      <c r="C7" s="14">
        <v>3210500322</v>
      </c>
      <c r="D7" s="14" t="s">
        <v>141</v>
      </c>
      <c r="E7" s="14">
        <v>68</v>
      </c>
      <c r="F7" s="14" t="s">
        <v>154</v>
      </c>
      <c r="G7" s="14">
        <v>0</v>
      </c>
      <c r="H7" s="14">
        <f t="shared" si="0"/>
        <v>0</v>
      </c>
      <c r="I7" s="14"/>
      <c r="J7" s="14">
        <v>0</v>
      </c>
      <c r="K7" s="14"/>
      <c r="L7" s="14">
        <f t="shared" si="1"/>
        <v>0</v>
      </c>
      <c r="M7" s="14">
        <v>0</v>
      </c>
      <c r="N7" s="14"/>
      <c r="O7" s="14">
        <f t="shared" si="2"/>
        <v>3.4</v>
      </c>
      <c r="P7" s="14">
        <v>4</v>
      </c>
      <c r="Q7" s="136">
        <v>30</v>
      </c>
    </row>
    <row r="8" ht="15.75" spans="1:17">
      <c r="A8" s="126">
        <v>5</v>
      </c>
      <c r="B8" s="127" t="s">
        <v>155</v>
      </c>
      <c r="C8" s="127">
        <v>3210500320</v>
      </c>
      <c r="D8" s="127" t="s">
        <v>141</v>
      </c>
      <c r="E8" s="127">
        <v>60</v>
      </c>
      <c r="F8" s="127"/>
      <c r="G8" s="127"/>
      <c r="H8" s="127">
        <f t="shared" si="0"/>
        <v>0</v>
      </c>
      <c r="I8" s="127"/>
      <c r="J8" s="127">
        <v>0</v>
      </c>
      <c r="K8" s="127"/>
      <c r="L8" s="127">
        <f t="shared" si="1"/>
        <v>0</v>
      </c>
      <c r="M8" s="127">
        <v>0</v>
      </c>
      <c r="N8" s="127"/>
      <c r="O8" s="127">
        <f t="shared" si="2"/>
        <v>3</v>
      </c>
      <c r="P8" s="127">
        <v>5</v>
      </c>
      <c r="Q8" s="137">
        <v>35</v>
      </c>
    </row>
    <row r="9" ht="30" spans="1:17">
      <c r="A9" s="121">
        <v>6</v>
      </c>
      <c r="B9" s="122" t="s">
        <v>156</v>
      </c>
      <c r="C9" s="122">
        <v>3210500329</v>
      </c>
      <c r="D9" s="122" t="s">
        <v>157</v>
      </c>
      <c r="E9" s="122">
        <v>92</v>
      </c>
      <c r="F9" s="122" t="s">
        <v>158</v>
      </c>
      <c r="G9" s="122">
        <v>300</v>
      </c>
      <c r="H9" s="123">
        <f t="shared" si="0"/>
        <v>93.75</v>
      </c>
      <c r="I9" s="122" t="s">
        <v>159</v>
      </c>
      <c r="J9" s="122">
        <v>10</v>
      </c>
      <c r="K9" s="122" t="s">
        <v>160</v>
      </c>
      <c r="L9" s="123">
        <f t="shared" si="1"/>
        <v>85.375</v>
      </c>
      <c r="M9" s="122">
        <v>75</v>
      </c>
      <c r="N9" s="122" t="s">
        <v>161</v>
      </c>
      <c r="O9" s="123">
        <f t="shared" si="2"/>
        <v>85.1875</v>
      </c>
      <c r="P9" s="122">
        <v>1</v>
      </c>
      <c r="Q9" s="135">
        <v>1</v>
      </c>
    </row>
    <row r="10" spans="1:17">
      <c r="A10" s="124">
        <v>7</v>
      </c>
      <c r="B10" s="125" t="s">
        <v>162</v>
      </c>
      <c r="C10" s="125">
        <v>3210500328</v>
      </c>
      <c r="D10" s="125" t="s">
        <v>157</v>
      </c>
      <c r="E10" s="125">
        <v>68</v>
      </c>
      <c r="F10" s="128" t="s">
        <v>154</v>
      </c>
      <c r="G10" s="125">
        <v>240</v>
      </c>
      <c r="H10" s="14">
        <f t="shared" si="0"/>
        <v>75</v>
      </c>
      <c r="I10" s="125" t="s">
        <v>163</v>
      </c>
      <c r="J10" s="125">
        <v>0</v>
      </c>
      <c r="K10" s="125"/>
      <c r="L10" s="14">
        <f t="shared" si="1"/>
        <v>67.5</v>
      </c>
      <c r="M10" s="125">
        <v>0</v>
      </c>
      <c r="N10" s="125"/>
      <c r="O10" s="14">
        <f t="shared" si="2"/>
        <v>64.15</v>
      </c>
      <c r="P10" s="125">
        <v>2</v>
      </c>
      <c r="Q10" s="138">
        <v>7</v>
      </c>
    </row>
    <row r="11" ht="45" spans="1:17">
      <c r="A11" s="124">
        <v>8</v>
      </c>
      <c r="B11" s="14" t="s">
        <v>164</v>
      </c>
      <c r="C11" s="14">
        <v>3210500334</v>
      </c>
      <c r="D11" s="14" t="s">
        <v>157</v>
      </c>
      <c r="E11" s="14">
        <v>74</v>
      </c>
      <c r="F11" s="14" t="s">
        <v>165</v>
      </c>
      <c r="G11" s="14">
        <v>61</v>
      </c>
      <c r="H11" s="14">
        <f t="shared" si="0"/>
        <v>19.0625</v>
      </c>
      <c r="I11" s="14" t="s">
        <v>166</v>
      </c>
      <c r="J11" s="14">
        <v>0</v>
      </c>
      <c r="K11" s="14"/>
      <c r="L11" s="14">
        <f t="shared" si="1"/>
        <v>17.15625</v>
      </c>
      <c r="M11" s="14">
        <v>0</v>
      </c>
      <c r="N11" s="14"/>
      <c r="O11" s="14">
        <f t="shared" si="2"/>
        <v>19.140625</v>
      </c>
      <c r="P11" s="14">
        <v>3</v>
      </c>
      <c r="Q11" s="138">
        <v>13</v>
      </c>
    </row>
    <row r="12" ht="30" spans="1:17">
      <c r="A12" s="124">
        <v>9</v>
      </c>
      <c r="B12" s="125" t="s">
        <v>167</v>
      </c>
      <c r="C12" s="125">
        <v>3210500331</v>
      </c>
      <c r="D12" s="125" t="s">
        <v>157</v>
      </c>
      <c r="E12" s="125">
        <v>64</v>
      </c>
      <c r="F12" s="14" t="s">
        <v>151</v>
      </c>
      <c r="G12" s="125">
        <v>8</v>
      </c>
      <c r="H12" s="14">
        <f t="shared" si="0"/>
        <v>2.5</v>
      </c>
      <c r="I12" s="125" t="s">
        <v>168</v>
      </c>
      <c r="J12" s="125">
        <v>0</v>
      </c>
      <c r="K12" s="125"/>
      <c r="L12" s="14">
        <f t="shared" si="1"/>
        <v>2.25</v>
      </c>
      <c r="M12" s="125">
        <v>0</v>
      </c>
      <c r="N12" s="125"/>
      <c r="O12" s="14">
        <f t="shared" si="2"/>
        <v>5.225</v>
      </c>
      <c r="P12" s="125">
        <v>4</v>
      </c>
      <c r="Q12" s="138">
        <v>25</v>
      </c>
    </row>
    <row r="13" spans="1:17">
      <c r="A13" s="124">
        <v>10</v>
      </c>
      <c r="B13" s="125" t="s">
        <v>169</v>
      </c>
      <c r="C13" s="125">
        <v>3210500333</v>
      </c>
      <c r="D13" s="125" t="s">
        <v>157</v>
      </c>
      <c r="E13" s="125">
        <v>60</v>
      </c>
      <c r="F13" s="125"/>
      <c r="G13" s="125">
        <v>0</v>
      </c>
      <c r="H13" s="14">
        <f t="shared" si="0"/>
        <v>0</v>
      </c>
      <c r="I13" s="125"/>
      <c r="J13" s="125">
        <v>0</v>
      </c>
      <c r="K13" s="125"/>
      <c r="L13" s="14">
        <f t="shared" si="1"/>
        <v>0</v>
      </c>
      <c r="M13" s="125">
        <v>30</v>
      </c>
      <c r="N13" s="125" t="s">
        <v>170</v>
      </c>
      <c r="O13" s="14">
        <f t="shared" si="2"/>
        <v>4.5</v>
      </c>
      <c r="P13" s="125">
        <v>5</v>
      </c>
      <c r="Q13" s="136">
        <v>26</v>
      </c>
    </row>
    <row r="14" spans="1:17">
      <c r="A14" s="124">
        <v>11</v>
      </c>
      <c r="B14" s="125" t="s">
        <v>171</v>
      </c>
      <c r="C14" s="125">
        <v>3210500330</v>
      </c>
      <c r="D14" s="125" t="s">
        <v>157</v>
      </c>
      <c r="E14" s="125">
        <v>60</v>
      </c>
      <c r="F14" s="125"/>
      <c r="G14" s="125">
        <v>0</v>
      </c>
      <c r="H14" s="14">
        <f t="shared" si="0"/>
        <v>0</v>
      </c>
      <c r="I14" s="125"/>
      <c r="J14" s="125">
        <v>0</v>
      </c>
      <c r="K14" s="125"/>
      <c r="L14" s="14">
        <f t="shared" si="1"/>
        <v>0</v>
      </c>
      <c r="M14" s="125">
        <v>10</v>
      </c>
      <c r="N14" s="125" t="s">
        <v>172</v>
      </c>
      <c r="O14" s="14">
        <f t="shared" si="2"/>
        <v>3.5</v>
      </c>
      <c r="P14" s="125">
        <v>6</v>
      </c>
      <c r="Q14" s="138">
        <v>29</v>
      </c>
    </row>
    <row r="15" spans="1:17">
      <c r="A15" s="124">
        <v>12</v>
      </c>
      <c r="B15" s="128" t="s">
        <v>173</v>
      </c>
      <c r="C15" s="128">
        <v>3210500327</v>
      </c>
      <c r="D15" s="128" t="s">
        <v>157</v>
      </c>
      <c r="E15" s="128">
        <v>62</v>
      </c>
      <c r="F15" s="128" t="s">
        <v>142</v>
      </c>
      <c r="G15" s="128">
        <v>0</v>
      </c>
      <c r="H15" s="14">
        <f t="shared" si="0"/>
        <v>0</v>
      </c>
      <c r="I15" s="128"/>
      <c r="J15" s="128">
        <v>0</v>
      </c>
      <c r="K15" s="128"/>
      <c r="L15" s="14">
        <f t="shared" si="1"/>
        <v>0</v>
      </c>
      <c r="M15" s="128">
        <v>5</v>
      </c>
      <c r="N15" s="128" t="s">
        <v>174</v>
      </c>
      <c r="O15" s="14">
        <f t="shared" si="2"/>
        <v>3.35</v>
      </c>
      <c r="P15" s="128">
        <v>7</v>
      </c>
      <c r="Q15" s="138">
        <v>31</v>
      </c>
    </row>
    <row r="16" ht="15.75" spans="1:17">
      <c r="A16" s="126">
        <v>13</v>
      </c>
      <c r="B16" s="127" t="s">
        <v>175</v>
      </c>
      <c r="C16" s="127">
        <v>3210500326</v>
      </c>
      <c r="D16" s="127" t="s">
        <v>157</v>
      </c>
      <c r="E16" s="127">
        <v>60</v>
      </c>
      <c r="F16" s="127"/>
      <c r="G16" s="127">
        <v>0</v>
      </c>
      <c r="H16" s="127">
        <f t="shared" si="0"/>
        <v>0</v>
      </c>
      <c r="I16" s="127"/>
      <c r="J16" s="127">
        <v>0</v>
      </c>
      <c r="K16" s="127"/>
      <c r="L16" s="127">
        <f t="shared" si="1"/>
        <v>0</v>
      </c>
      <c r="M16" s="127">
        <v>5</v>
      </c>
      <c r="N16" s="127" t="s">
        <v>174</v>
      </c>
      <c r="O16" s="127">
        <f t="shared" si="2"/>
        <v>3.25</v>
      </c>
      <c r="P16" s="127">
        <v>8</v>
      </c>
      <c r="Q16" s="139">
        <v>34</v>
      </c>
    </row>
    <row r="17" ht="90" spans="1:17">
      <c r="A17" s="121">
        <v>14</v>
      </c>
      <c r="B17" s="123" t="s">
        <v>176</v>
      </c>
      <c r="C17" s="123">
        <v>3210500342</v>
      </c>
      <c r="D17" s="123" t="s">
        <v>177</v>
      </c>
      <c r="E17" s="123">
        <v>60</v>
      </c>
      <c r="F17" s="123"/>
      <c r="G17" s="123">
        <v>320</v>
      </c>
      <c r="H17" s="123">
        <f t="shared" si="0"/>
        <v>100</v>
      </c>
      <c r="I17" s="123" t="s">
        <v>178</v>
      </c>
      <c r="J17" s="123">
        <v>0</v>
      </c>
      <c r="K17" s="123"/>
      <c r="L17" s="123">
        <f t="shared" si="1"/>
        <v>90</v>
      </c>
      <c r="M17" s="123">
        <v>0</v>
      </c>
      <c r="N17" s="123"/>
      <c r="O17" s="123">
        <f t="shared" si="2"/>
        <v>84</v>
      </c>
      <c r="P17" s="123">
        <v>1</v>
      </c>
      <c r="Q17" s="140">
        <v>2</v>
      </c>
    </row>
    <row r="18" ht="60" spans="1:17">
      <c r="A18" s="124">
        <v>15</v>
      </c>
      <c r="B18" s="14" t="s">
        <v>179</v>
      </c>
      <c r="C18" s="14">
        <v>3210500340</v>
      </c>
      <c r="D18" s="14" t="s">
        <v>177</v>
      </c>
      <c r="E18" s="14">
        <v>89</v>
      </c>
      <c r="F18" s="14" t="s">
        <v>180</v>
      </c>
      <c r="G18" s="14">
        <v>216</v>
      </c>
      <c r="H18" s="14">
        <f t="shared" si="0"/>
        <v>67.5</v>
      </c>
      <c r="I18" s="14" t="s">
        <v>181</v>
      </c>
      <c r="J18" s="14">
        <v>60</v>
      </c>
      <c r="K18" s="14" t="s">
        <v>182</v>
      </c>
      <c r="L18" s="14">
        <f t="shared" si="1"/>
        <v>66.75</v>
      </c>
      <c r="M18" s="14">
        <v>80</v>
      </c>
      <c r="N18" s="14" t="s">
        <v>183</v>
      </c>
      <c r="O18" s="14">
        <f t="shared" si="2"/>
        <v>68.525</v>
      </c>
      <c r="P18" s="14">
        <v>2</v>
      </c>
      <c r="Q18" s="136">
        <v>4</v>
      </c>
    </row>
    <row r="19" ht="75" spans="1:17">
      <c r="A19" s="124">
        <v>16</v>
      </c>
      <c r="B19" s="14" t="s">
        <v>184</v>
      </c>
      <c r="C19" s="14">
        <v>3210500339</v>
      </c>
      <c r="D19" s="14" t="s">
        <v>177</v>
      </c>
      <c r="E19" s="14">
        <v>67</v>
      </c>
      <c r="F19" s="14" t="s">
        <v>185</v>
      </c>
      <c r="G19" s="14">
        <v>240</v>
      </c>
      <c r="H19" s="14">
        <f t="shared" si="0"/>
        <v>75</v>
      </c>
      <c r="I19" s="14" t="s">
        <v>186</v>
      </c>
      <c r="J19" s="14">
        <v>23.34</v>
      </c>
      <c r="K19" s="14" t="s">
        <v>187</v>
      </c>
      <c r="L19" s="14">
        <f t="shared" si="1"/>
        <v>69.834</v>
      </c>
      <c r="M19" s="14">
        <v>0</v>
      </c>
      <c r="N19" s="14"/>
      <c r="O19" s="14">
        <f t="shared" si="2"/>
        <v>66.2006</v>
      </c>
      <c r="P19" s="14">
        <v>3</v>
      </c>
      <c r="Q19" s="138">
        <v>5</v>
      </c>
    </row>
    <row r="20" ht="30" spans="1:17">
      <c r="A20" s="124">
        <v>17</v>
      </c>
      <c r="B20" s="125" t="s">
        <v>188</v>
      </c>
      <c r="C20" s="125">
        <v>3210500337</v>
      </c>
      <c r="D20" s="125" t="s">
        <v>177</v>
      </c>
      <c r="E20" s="125">
        <v>64</v>
      </c>
      <c r="F20" s="14" t="s">
        <v>151</v>
      </c>
      <c r="G20" s="125">
        <f>300*0.8</f>
        <v>240</v>
      </c>
      <c r="H20" s="14">
        <f t="shared" si="0"/>
        <v>75</v>
      </c>
      <c r="I20" s="125" t="s">
        <v>189</v>
      </c>
      <c r="J20" s="125">
        <v>13</v>
      </c>
      <c r="K20" s="125" t="s">
        <v>190</v>
      </c>
      <c r="L20" s="14">
        <f t="shared" si="1"/>
        <v>68.8</v>
      </c>
      <c r="M20" s="125">
        <v>0</v>
      </c>
      <c r="N20" s="125"/>
      <c r="O20" s="14">
        <f t="shared" si="2"/>
        <v>65.12</v>
      </c>
      <c r="P20" s="125">
        <v>4</v>
      </c>
      <c r="Q20" s="136">
        <v>6</v>
      </c>
    </row>
    <row r="21" ht="30" spans="1:17">
      <c r="A21" s="124">
        <v>18</v>
      </c>
      <c r="B21" s="14" t="s">
        <v>191</v>
      </c>
      <c r="C21" s="14">
        <v>3210500341</v>
      </c>
      <c r="D21" s="14" t="s">
        <v>177</v>
      </c>
      <c r="E21" s="14">
        <v>64</v>
      </c>
      <c r="F21" s="14" t="s">
        <v>151</v>
      </c>
      <c r="G21" s="14">
        <v>40</v>
      </c>
      <c r="H21" s="14">
        <f t="shared" si="0"/>
        <v>12.5</v>
      </c>
      <c r="I21" s="14" t="s">
        <v>192</v>
      </c>
      <c r="J21" s="14">
        <v>0</v>
      </c>
      <c r="K21" s="14"/>
      <c r="L21" s="14">
        <f t="shared" si="1"/>
        <v>11.25</v>
      </c>
      <c r="M21" s="14">
        <v>0</v>
      </c>
      <c r="N21" s="14"/>
      <c r="O21" s="14">
        <f t="shared" si="2"/>
        <v>13.325</v>
      </c>
      <c r="P21" s="14">
        <v>5</v>
      </c>
      <c r="Q21" s="138">
        <v>15</v>
      </c>
    </row>
    <row r="22" ht="30" spans="1:17">
      <c r="A22" s="124">
        <v>19</v>
      </c>
      <c r="B22" s="125" t="s">
        <v>193</v>
      </c>
      <c r="C22" s="125">
        <v>3210500338</v>
      </c>
      <c r="D22" s="125" t="s">
        <v>177</v>
      </c>
      <c r="E22" s="125">
        <v>64</v>
      </c>
      <c r="F22" s="14" t="s">
        <v>151</v>
      </c>
      <c r="G22" s="125">
        <v>0</v>
      </c>
      <c r="H22" s="14">
        <f t="shared" si="0"/>
        <v>0</v>
      </c>
      <c r="I22" s="125"/>
      <c r="J22" s="125">
        <v>0</v>
      </c>
      <c r="K22" s="125"/>
      <c r="L22" s="14">
        <f t="shared" si="1"/>
        <v>0</v>
      </c>
      <c r="M22" s="125">
        <v>45</v>
      </c>
      <c r="N22" s="125" t="s">
        <v>194</v>
      </c>
      <c r="O22" s="14">
        <f t="shared" si="2"/>
        <v>5.45</v>
      </c>
      <c r="P22" s="125">
        <v>6</v>
      </c>
      <c r="Q22" s="136">
        <v>24</v>
      </c>
    </row>
    <row r="23" spans="1:17">
      <c r="A23" s="124">
        <v>20</v>
      </c>
      <c r="B23" s="125" t="s">
        <v>195</v>
      </c>
      <c r="C23" s="125">
        <v>3210500343</v>
      </c>
      <c r="D23" s="125" t="s">
        <v>177</v>
      </c>
      <c r="E23" s="125">
        <v>76</v>
      </c>
      <c r="F23" s="125" t="s">
        <v>196</v>
      </c>
      <c r="G23" s="125">
        <v>0</v>
      </c>
      <c r="H23" s="14">
        <f t="shared" si="0"/>
        <v>0</v>
      </c>
      <c r="I23" s="125"/>
      <c r="J23" s="125">
        <v>0</v>
      </c>
      <c r="K23" s="125"/>
      <c r="L23" s="14">
        <f t="shared" si="1"/>
        <v>0</v>
      </c>
      <c r="M23" s="125">
        <v>0</v>
      </c>
      <c r="N23" s="125"/>
      <c r="O23" s="14">
        <f t="shared" si="2"/>
        <v>3.8</v>
      </c>
      <c r="P23" s="125">
        <v>7</v>
      </c>
      <c r="Q23" s="136">
        <v>28</v>
      </c>
    </row>
    <row r="24" spans="1:17">
      <c r="A24" s="124">
        <v>21</v>
      </c>
      <c r="B24" s="125" t="s">
        <v>197</v>
      </c>
      <c r="C24" s="125">
        <v>3210500335</v>
      </c>
      <c r="D24" s="125" t="s">
        <v>177</v>
      </c>
      <c r="E24" s="125">
        <v>66</v>
      </c>
      <c r="F24" s="14" t="s">
        <v>198</v>
      </c>
      <c r="G24" s="125">
        <v>0</v>
      </c>
      <c r="H24" s="14">
        <f t="shared" si="0"/>
        <v>0</v>
      </c>
      <c r="I24" s="125"/>
      <c r="J24" s="125">
        <v>0</v>
      </c>
      <c r="K24" s="125"/>
      <c r="L24" s="14">
        <f t="shared" si="1"/>
        <v>0</v>
      </c>
      <c r="M24" s="125">
        <v>0</v>
      </c>
      <c r="N24" s="125"/>
      <c r="O24" s="14">
        <f t="shared" si="2"/>
        <v>3.3</v>
      </c>
      <c r="P24" s="125">
        <v>8</v>
      </c>
      <c r="Q24" s="138">
        <v>33</v>
      </c>
    </row>
    <row r="25" ht="15.75" spans="1:17">
      <c r="A25" s="126">
        <v>22</v>
      </c>
      <c r="B25" s="129" t="s">
        <v>199</v>
      </c>
      <c r="C25" s="129">
        <v>3210500336</v>
      </c>
      <c r="D25" s="129" t="s">
        <v>177</v>
      </c>
      <c r="E25" s="129">
        <v>66</v>
      </c>
      <c r="F25" s="127" t="s">
        <v>154</v>
      </c>
      <c r="G25" s="129">
        <v>0</v>
      </c>
      <c r="H25" s="127">
        <f t="shared" si="0"/>
        <v>0</v>
      </c>
      <c r="I25" s="129"/>
      <c r="J25" s="129">
        <v>0</v>
      </c>
      <c r="K25" s="129"/>
      <c r="L25" s="127">
        <f t="shared" si="1"/>
        <v>0</v>
      </c>
      <c r="M25" s="129">
        <v>0</v>
      </c>
      <c r="N25" s="129"/>
      <c r="O25" s="127">
        <f t="shared" si="2"/>
        <v>3.3</v>
      </c>
      <c r="P25" s="129">
        <v>9</v>
      </c>
      <c r="Q25" s="139">
        <v>32</v>
      </c>
    </row>
    <row r="26" ht="45" spans="1:17">
      <c r="A26" s="121">
        <v>23</v>
      </c>
      <c r="B26" s="123" t="s">
        <v>200</v>
      </c>
      <c r="C26" s="123">
        <v>3210500345</v>
      </c>
      <c r="D26" s="123" t="s">
        <v>201</v>
      </c>
      <c r="E26" s="123">
        <v>64</v>
      </c>
      <c r="F26" s="123" t="s">
        <v>151</v>
      </c>
      <c r="G26" s="123">
        <v>270</v>
      </c>
      <c r="H26" s="123">
        <v>84.375</v>
      </c>
      <c r="I26" s="123" t="s">
        <v>202</v>
      </c>
      <c r="J26" s="123">
        <v>0</v>
      </c>
      <c r="K26" s="123"/>
      <c r="L26" s="123">
        <v>75.9375</v>
      </c>
      <c r="M26" s="123">
        <v>0</v>
      </c>
      <c r="N26" s="123"/>
      <c r="O26" s="123">
        <v>71.54375</v>
      </c>
      <c r="P26" s="123">
        <v>1</v>
      </c>
      <c r="Q26" s="135">
        <v>3</v>
      </c>
    </row>
    <row r="27" spans="1:17">
      <c r="A27" s="124">
        <v>24</v>
      </c>
      <c r="B27" s="125" t="s">
        <v>203</v>
      </c>
      <c r="C27" s="125">
        <v>3210500351</v>
      </c>
      <c r="D27" s="125" t="s">
        <v>201</v>
      </c>
      <c r="E27" s="125">
        <v>67</v>
      </c>
      <c r="F27" s="125" t="s">
        <v>204</v>
      </c>
      <c r="G27" s="125">
        <v>240</v>
      </c>
      <c r="H27" s="14">
        <v>75</v>
      </c>
      <c r="I27" s="125" t="s">
        <v>205</v>
      </c>
      <c r="J27" s="125">
        <v>0</v>
      </c>
      <c r="K27" s="125"/>
      <c r="L27" s="14">
        <v>67.5</v>
      </c>
      <c r="M27" s="125">
        <v>0</v>
      </c>
      <c r="N27" s="125"/>
      <c r="O27" s="14">
        <v>64.1</v>
      </c>
      <c r="P27" s="125">
        <v>2</v>
      </c>
      <c r="Q27" s="136">
        <v>8</v>
      </c>
    </row>
    <row r="28" ht="30" spans="1:17">
      <c r="A28" s="124">
        <v>25</v>
      </c>
      <c r="B28" s="125" t="s">
        <v>206</v>
      </c>
      <c r="C28" s="125">
        <v>3210500346</v>
      </c>
      <c r="D28" s="125" t="s">
        <v>201</v>
      </c>
      <c r="E28" s="125">
        <v>70</v>
      </c>
      <c r="F28" s="14" t="s">
        <v>207</v>
      </c>
      <c r="G28" s="125">
        <v>200</v>
      </c>
      <c r="H28" s="14">
        <v>62.5</v>
      </c>
      <c r="I28" s="125" t="s">
        <v>208</v>
      </c>
      <c r="J28" s="125">
        <v>0</v>
      </c>
      <c r="K28" s="125"/>
      <c r="L28" s="14">
        <v>56.25</v>
      </c>
      <c r="M28" s="125">
        <v>52</v>
      </c>
      <c r="N28" s="125" t="s">
        <v>209</v>
      </c>
      <c r="O28" s="14">
        <v>56.725</v>
      </c>
      <c r="P28" s="125">
        <v>3</v>
      </c>
      <c r="Q28" s="138">
        <v>9</v>
      </c>
    </row>
    <row r="29" ht="60" spans="1:17">
      <c r="A29" s="124">
        <v>26</v>
      </c>
      <c r="B29" s="14" t="s">
        <v>210</v>
      </c>
      <c r="C29" s="14">
        <v>3210500344</v>
      </c>
      <c r="D29" s="14" t="s">
        <v>201</v>
      </c>
      <c r="E29" s="14">
        <v>64</v>
      </c>
      <c r="F29" s="14" t="s">
        <v>151</v>
      </c>
      <c r="G29" s="14">
        <v>192</v>
      </c>
      <c r="H29" s="14">
        <v>60</v>
      </c>
      <c r="I29" s="14" t="s">
        <v>211</v>
      </c>
      <c r="J29" s="14">
        <v>0</v>
      </c>
      <c r="K29" s="14"/>
      <c r="L29" s="14">
        <v>54</v>
      </c>
      <c r="M29" s="14">
        <v>5</v>
      </c>
      <c r="N29" s="14" t="s">
        <v>174</v>
      </c>
      <c r="O29" s="14">
        <v>52.05</v>
      </c>
      <c r="P29" s="14">
        <v>4</v>
      </c>
      <c r="Q29" s="136">
        <v>10</v>
      </c>
    </row>
    <row r="30" ht="60" spans="1:17">
      <c r="A30" s="124">
        <v>27</v>
      </c>
      <c r="B30" s="125" t="s">
        <v>212</v>
      </c>
      <c r="C30" s="125">
        <v>3210500349</v>
      </c>
      <c r="D30" s="125" t="s">
        <v>201</v>
      </c>
      <c r="E30" s="125">
        <v>70</v>
      </c>
      <c r="F30" s="125" t="s">
        <v>207</v>
      </c>
      <c r="G30" s="125">
        <v>48</v>
      </c>
      <c r="H30" s="14">
        <v>15</v>
      </c>
      <c r="I30" s="125" t="s">
        <v>213</v>
      </c>
      <c r="J30" s="125">
        <v>0</v>
      </c>
      <c r="K30" s="125" t="s">
        <v>144</v>
      </c>
      <c r="L30" s="14">
        <v>13.5</v>
      </c>
      <c r="M30" s="125">
        <v>40</v>
      </c>
      <c r="N30" s="125" t="s">
        <v>214</v>
      </c>
      <c r="O30" s="14">
        <v>17.65</v>
      </c>
      <c r="P30" s="125">
        <v>5</v>
      </c>
      <c r="Q30" s="136">
        <v>14</v>
      </c>
    </row>
    <row r="31" ht="30" spans="1:17">
      <c r="A31" s="124">
        <v>28</v>
      </c>
      <c r="B31" s="125" t="s">
        <v>215</v>
      </c>
      <c r="C31" s="125">
        <v>3210500354</v>
      </c>
      <c r="D31" s="125" t="s">
        <v>201</v>
      </c>
      <c r="E31" s="125">
        <v>90</v>
      </c>
      <c r="F31" s="125" t="s">
        <v>216</v>
      </c>
      <c r="G31" s="125">
        <v>15</v>
      </c>
      <c r="H31" s="14">
        <v>4.6875</v>
      </c>
      <c r="I31" s="125" t="s">
        <v>217</v>
      </c>
      <c r="J31" s="125">
        <v>0</v>
      </c>
      <c r="K31" s="125"/>
      <c r="L31" s="14">
        <v>4.21875</v>
      </c>
      <c r="M31" s="125">
        <v>80</v>
      </c>
      <c r="N31" s="125" t="s">
        <v>183</v>
      </c>
      <c r="O31" s="14">
        <v>12.296875</v>
      </c>
      <c r="P31" s="125">
        <v>6</v>
      </c>
      <c r="Q31" s="136">
        <v>16</v>
      </c>
    </row>
    <row r="32" ht="28.5" spans="1:17">
      <c r="A32" s="124">
        <v>29</v>
      </c>
      <c r="B32" s="125" t="s">
        <v>218</v>
      </c>
      <c r="C32" s="125">
        <v>3210500352</v>
      </c>
      <c r="D32" s="125" t="s">
        <v>201</v>
      </c>
      <c r="E32" s="125">
        <v>68</v>
      </c>
      <c r="F32" s="14" t="s">
        <v>154</v>
      </c>
      <c r="G32" s="125">
        <v>30</v>
      </c>
      <c r="H32" s="14">
        <v>9.375</v>
      </c>
      <c r="I32" s="14" t="s">
        <v>219</v>
      </c>
      <c r="J32" s="125">
        <v>0</v>
      </c>
      <c r="K32" s="125"/>
      <c r="L32" s="14">
        <v>8.4375</v>
      </c>
      <c r="M32" s="125">
        <v>5</v>
      </c>
      <c r="N32" s="125" t="s">
        <v>174</v>
      </c>
      <c r="O32" s="14">
        <v>11.24375</v>
      </c>
      <c r="P32" s="125">
        <v>7</v>
      </c>
      <c r="Q32" s="138">
        <v>17</v>
      </c>
    </row>
    <row r="33" ht="30" spans="1:17">
      <c r="A33" s="124">
        <v>30</v>
      </c>
      <c r="B33" s="125" t="s">
        <v>220</v>
      </c>
      <c r="C33" s="130">
        <v>3210500355</v>
      </c>
      <c r="D33" s="125" t="s">
        <v>201</v>
      </c>
      <c r="E33" s="125">
        <v>88</v>
      </c>
      <c r="F33" s="14" t="s">
        <v>221</v>
      </c>
      <c r="G33" s="125">
        <v>20</v>
      </c>
      <c r="H33" s="14">
        <v>6.25</v>
      </c>
      <c r="I33" s="125" t="s">
        <v>222</v>
      </c>
      <c r="J33" s="125">
        <v>0</v>
      </c>
      <c r="K33" s="125"/>
      <c r="L33" s="14">
        <v>5.625</v>
      </c>
      <c r="M33" s="125">
        <v>35</v>
      </c>
      <c r="N33" s="125" t="s">
        <v>223</v>
      </c>
      <c r="O33" s="14">
        <v>11.2125</v>
      </c>
      <c r="P33" s="125">
        <v>8</v>
      </c>
      <c r="Q33" s="136">
        <v>18</v>
      </c>
    </row>
    <row r="34" ht="90" spans="1:17">
      <c r="A34" s="124">
        <v>31</v>
      </c>
      <c r="B34" s="14" t="s">
        <v>224</v>
      </c>
      <c r="C34" s="14">
        <v>3200500337</v>
      </c>
      <c r="D34" s="14" t="s">
        <v>201</v>
      </c>
      <c r="E34" s="14">
        <v>100</v>
      </c>
      <c r="F34" s="14" t="s">
        <v>225</v>
      </c>
      <c r="G34" s="14">
        <v>0</v>
      </c>
      <c r="H34" s="14">
        <v>0</v>
      </c>
      <c r="I34" s="14"/>
      <c r="J34" s="14">
        <v>13.3</v>
      </c>
      <c r="K34" s="14" t="s">
        <v>226</v>
      </c>
      <c r="L34" s="14">
        <v>1.33</v>
      </c>
      <c r="M34" s="14">
        <v>100</v>
      </c>
      <c r="N34" s="14" t="s">
        <v>227</v>
      </c>
      <c r="O34" s="14">
        <v>11.197</v>
      </c>
      <c r="P34" s="14">
        <v>9</v>
      </c>
      <c r="Q34" s="138">
        <v>19</v>
      </c>
    </row>
    <row r="35" ht="60" spans="1:17">
      <c r="A35" s="124">
        <v>32</v>
      </c>
      <c r="B35" s="125" t="s">
        <v>228</v>
      </c>
      <c r="C35" s="125">
        <v>3210500347</v>
      </c>
      <c r="D35" s="125" t="s">
        <v>201</v>
      </c>
      <c r="E35" s="125">
        <v>100</v>
      </c>
      <c r="F35" s="125" t="s">
        <v>229</v>
      </c>
      <c r="G35" s="125">
        <v>5</v>
      </c>
      <c r="H35" s="14">
        <v>1.5625</v>
      </c>
      <c r="I35" s="125" t="s">
        <v>230</v>
      </c>
      <c r="J35" s="125">
        <v>10</v>
      </c>
      <c r="K35" s="125" t="s">
        <v>231</v>
      </c>
      <c r="L35" s="14">
        <v>2.40625</v>
      </c>
      <c r="M35" s="125">
        <v>60</v>
      </c>
      <c r="N35" s="125" t="s">
        <v>232</v>
      </c>
      <c r="O35" s="14">
        <v>10.165625</v>
      </c>
      <c r="P35" s="125">
        <v>10</v>
      </c>
      <c r="Q35" s="138">
        <v>21</v>
      </c>
    </row>
    <row r="36" ht="28.5" spans="1:17">
      <c r="A36" s="124">
        <v>33</v>
      </c>
      <c r="B36" s="125" t="s">
        <v>233</v>
      </c>
      <c r="C36" s="125">
        <v>3210500348</v>
      </c>
      <c r="D36" s="125" t="s">
        <v>201</v>
      </c>
      <c r="E36" s="125">
        <v>74</v>
      </c>
      <c r="F36" s="125" t="s">
        <v>165</v>
      </c>
      <c r="G36" s="125">
        <v>20</v>
      </c>
      <c r="H36" s="14">
        <v>6.25</v>
      </c>
      <c r="I36" s="125" t="s">
        <v>234</v>
      </c>
      <c r="J36" s="125">
        <v>6.67</v>
      </c>
      <c r="K36" s="125" t="s">
        <v>235</v>
      </c>
      <c r="L36" s="14">
        <v>6.292</v>
      </c>
      <c r="M36" s="125">
        <v>0</v>
      </c>
      <c r="N36" s="125"/>
      <c r="O36" s="14">
        <v>9.3628</v>
      </c>
      <c r="P36" s="125">
        <v>11</v>
      </c>
      <c r="Q36" s="136">
        <v>22</v>
      </c>
    </row>
    <row r="37" ht="30" spans="1:17">
      <c r="A37" s="124">
        <v>34</v>
      </c>
      <c r="B37" s="125" t="s">
        <v>236</v>
      </c>
      <c r="C37" s="125">
        <v>3210500350</v>
      </c>
      <c r="D37" s="125" t="s">
        <v>201</v>
      </c>
      <c r="E37" s="125">
        <v>84</v>
      </c>
      <c r="F37" s="125" t="s">
        <v>237</v>
      </c>
      <c r="G37" s="125">
        <v>0</v>
      </c>
      <c r="H37" s="14">
        <v>0</v>
      </c>
      <c r="I37" s="125"/>
      <c r="J37" s="125">
        <v>0</v>
      </c>
      <c r="K37" s="125"/>
      <c r="L37" s="14">
        <v>0</v>
      </c>
      <c r="M37" s="125">
        <v>70</v>
      </c>
      <c r="N37" s="125" t="s">
        <v>238</v>
      </c>
      <c r="O37" s="14">
        <v>7.7</v>
      </c>
      <c r="P37" s="125">
        <v>12</v>
      </c>
      <c r="Q37" s="138">
        <v>23</v>
      </c>
    </row>
    <row r="38" ht="57.75" spans="1:17">
      <c r="A38" s="126">
        <v>35</v>
      </c>
      <c r="B38" s="127" t="s">
        <v>239</v>
      </c>
      <c r="C38" s="127">
        <v>3210500353</v>
      </c>
      <c r="D38" s="127" t="s">
        <v>201</v>
      </c>
      <c r="E38" s="127">
        <v>62</v>
      </c>
      <c r="F38" s="127" t="s">
        <v>142</v>
      </c>
      <c r="G38" s="127">
        <v>5</v>
      </c>
      <c r="H38" s="127">
        <v>1.5625</v>
      </c>
      <c r="I38" s="127" t="s">
        <v>240</v>
      </c>
      <c r="J38" s="127">
        <v>0</v>
      </c>
      <c r="K38" s="127"/>
      <c r="L38" s="127">
        <v>1.40625</v>
      </c>
      <c r="M38" s="127">
        <v>0</v>
      </c>
      <c r="N38" s="127">
        <v>0</v>
      </c>
      <c r="O38" s="127">
        <v>4.365625</v>
      </c>
      <c r="P38" s="127">
        <v>13</v>
      </c>
      <c r="Q38" s="137">
        <v>27</v>
      </c>
    </row>
  </sheetData>
  <mergeCells count="8">
    <mergeCell ref="A1:Q1"/>
    <mergeCell ref="E2:F2"/>
    <mergeCell ref="G2:L2"/>
    <mergeCell ref="M2:N2"/>
    <mergeCell ref="A2:A3"/>
    <mergeCell ref="B2:B3"/>
    <mergeCell ref="C2:C3"/>
    <mergeCell ref="D2:D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9"/>
  <sheetViews>
    <sheetView zoomScale="51" zoomScaleNormal="51" topLeftCell="A26" workbookViewId="0">
      <selection activeCell="K55" sqref="K55"/>
    </sheetView>
  </sheetViews>
  <sheetFormatPr defaultColWidth="9" defaultRowHeight="15"/>
  <cols>
    <col min="1" max="1" width="9" style="91"/>
    <col min="2" max="2" width="13.8666666666667" style="92" customWidth="1"/>
    <col min="3" max="3" width="8.86666666666667" style="91" customWidth="1"/>
    <col min="4" max="4" width="17.7333333333333" style="91" customWidth="1"/>
    <col min="5" max="5" width="9" style="91"/>
    <col min="6" max="6" width="33.1333333333333" style="91" customWidth="1"/>
    <col min="7" max="7" width="9" style="91"/>
    <col min="8" max="8" width="13.6" style="91" customWidth="1"/>
    <col min="9" max="9" width="18.8" style="91" customWidth="1"/>
    <col min="10" max="10" width="9" style="91"/>
    <col min="11" max="11" width="17.8666666666667" style="91" customWidth="1"/>
    <col min="12" max="12" width="25.6" style="91" customWidth="1"/>
    <col min="13" max="13" width="13" style="93" customWidth="1"/>
    <col min="14" max="15" width="9" style="91"/>
    <col min="16" max="16" width="9" style="93"/>
    <col min="17" max="18" width="9" style="91"/>
    <col min="19" max="16384" width="9" style="1"/>
  </cols>
  <sheetData>
    <row r="1" s="89" customFormat="1" ht="52.5" customHeight="1" spans="1:18">
      <c r="A1" s="94" t="s">
        <v>241</v>
      </c>
      <c r="B1" s="95"/>
      <c r="C1" s="94"/>
      <c r="D1" s="94"/>
      <c r="E1" s="94"/>
      <c r="F1" s="94"/>
      <c r="G1" s="94"/>
      <c r="H1" s="94"/>
      <c r="I1" s="94"/>
      <c r="J1" s="94"/>
      <c r="K1" s="94"/>
      <c r="L1" s="94"/>
      <c r="M1" s="107"/>
      <c r="N1" s="94"/>
      <c r="O1" s="94"/>
      <c r="P1" s="107"/>
      <c r="Q1" s="94"/>
      <c r="R1" s="94"/>
    </row>
    <row r="2" s="90" customFormat="1" ht="26.25" customHeight="1" spans="1:18">
      <c r="A2" s="96" t="s">
        <v>83</v>
      </c>
      <c r="B2" s="97" t="s">
        <v>2</v>
      </c>
      <c r="C2" s="96" t="s">
        <v>84</v>
      </c>
      <c r="D2" s="96" t="s">
        <v>85</v>
      </c>
      <c r="E2" s="98" t="s">
        <v>5</v>
      </c>
      <c r="F2" s="99"/>
      <c r="G2" s="98" t="s">
        <v>6</v>
      </c>
      <c r="H2" s="100"/>
      <c r="I2" s="100"/>
      <c r="J2" s="100"/>
      <c r="K2" s="100"/>
      <c r="L2" s="100"/>
      <c r="M2" s="108"/>
      <c r="N2" s="98" t="s">
        <v>7</v>
      </c>
      <c r="O2" s="99"/>
      <c r="P2" s="109" t="s">
        <v>86</v>
      </c>
      <c r="Q2" s="97" t="s">
        <v>87</v>
      </c>
      <c r="R2" s="96" t="s">
        <v>52</v>
      </c>
    </row>
    <row r="3" s="89" customFormat="1" ht="30" spans="1:18">
      <c r="A3" s="11"/>
      <c r="B3" s="10"/>
      <c r="C3" s="11"/>
      <c r="D3" s="11"/>
      <c r="E3" s="11" t="s">
        <v>37</v>
      </c>
      <c r="F3" s="101" t="s">
        <v>88</v>
      </c>
      <c r="G3" s="12" t="s">
        <v>39</v>
      </c>
      <c r="H3" s="12" t="s">
        <v>242</v>
      </c>
      <c r="I3" s="11" t="s">
        <v>90</v>
      </c>
      <c r="J3" s="11" t="s">
        <v>42</v>
      </c>
      <c r="K3" s="12" t="s">
        <v>243</v>
      </c>
      <c r="L3" s="11" t="s">
        <v>90</v>
      </c>
      <c r="M3" s="105" t="s">
        <v>43</v>
      </c>
      <c r="N3" s="11" t="s">
        <v>44</v>
      </c>
      <c r="O3" s="101" t="s">
        <v>90</v>
      </c>
      <c r="P3" s="105" t="s">
        <v>45</v>
      </c>
      <c r="Q3" s="10"/>
      <c r="R3" s="10"/>
    </row>
    <row r="4" ht="70.5" spans="1:18">
      <c r="A4" s="11">
        <v>1</v>
      </c>
      <c r="B4" s="102">
        <v>8210510463</v>
      </c>
      <c r="C4" s="103" t="s">
        <v>244</v>
      </c>
      <c r="D4" s="104" t="s">
        <v>245</v>
      </c>
      <c r="E4" s="11">
        <v>100</v>
      </c>
      <c r="F4" s="11" t="s">
        <v>246</v>
      </c>
      <c r="G4" s="11">
        <v>190</v>
      </c>
      <c r="H4" s="105">
        <f t="shared" ref="H4:H41" si="0">G4/190*100</f>
        <v>100</v>
      </c>
      <c r="I4" s="11" t="s">
        <v>247</v>
      </c>
      <c r="J4" s="11">
        <v>6.66</v>
      </c>
      <c r="K4" s="105">
        <f t="shared" ref="K4:K48" si="1">J4/364*100</f>
        <v>1.82967032967033</v>
      </c>
      <c r="L4" s="11" t="s">
        <v>248</v>
      </c>
      <c r="M4" s="105">
        <f t="shared" ref="M4:M48" si="2">0.9*H4+0.1*K4</f>
        <v>90.182967032967</v>
      </c>
      <c r="N4" s="11">
        <v>55</v>
      </c>
      <c r="O4" s="11" t="s">
        <v>249</v>
      </c>
      <c r="P4" s="105">
        <f t="shared" ref="P4:P48" si="3">0.05*E4+0.9*M4+0.05*N4</f>
        <v>88.9146703296703</v>
      </c>
      <c r="Q4" s="11">
        <v>1</v>
      </c>
      <c r="R4" s="11">
        <v>1</v>
      </c>
    </row>
    <row r="5" ht="70.5" spans="1:18">
      <c r="A5" s="11">
        <v>2</v>
      </c>
      <c r="B5" s="102">
        <v>8210510447</v>
      </c>
      <c r="C5" s="103" t="s">
        <v>250</v>
      </c>
      <c r="D5" s="104" t="s">
        <v>245</v>
      </c>
      <c r="E5" s="11">
        <v>100</v>
      </c>
      <c r="F5" s="11" t="s">
        <v>251</v>
      </c>
      <c r="G5" s="11">
        <v>90</v>
      </c>
      <c r="H5" s="105">
        <f t="shared" si="0"/>
        <v>47.3684210526316</v>
      </c>
      <c r="I5" s="11" t="s">
        <v>252</v>
      </c>
      <c r="J5" s="11"/>
      <c r="K5" s="105">
        <f t="shared" si="1"/>
        <v>0</v>
      </c>
      <c r="L5" s="11"/>
      <c r="M5" s="105">
        <f t="shared" si="2"/>
        <v>42.6315789473684</v>
      </c>
      <c r="N5" s="11">
        <v>75</v>
      </c>
      <c r="O5" s="11" t="s">
        <v>253</v>
      </c>
      <c r="P5" s="105">
        <f t="shared" si="3"/>
        <v>47.1184210526316</v>
      </c>
      <c r="Q5" s="11">
        <v>2</v>
      </c>
      <c r="R5" s="11">
        <v>2</v>
      </c>
    </row>
    <row r="6" ht="70.5" spans="1:18">
      <c r="A6" s="11">
        <v>3</v>
      </c>
      <c r="B6" s="102">
        <v>8210510457</v>
      </c>
      <c r="C6" s="103" t="s">
        <v>254</v>
      </c>
      <c r="D6" s="104" t="s">
        <v>245</v>
      </c>
      <c r="E6" s="11">
        <v>100</v>
      </c>
      <c r="F6" s="11" t="s">
        <v>255</v>
      </c>
      <c r="G6" s="11">
        <v>70</v>
      </c>
      <c r="H6" s="105">
        <f t="shared" si="0"/>
        <v>36.8421052631579</v>
      </c>
      <c r="I6" s="11" t="s">
        <v>256</v>
      </c>
      <c r="J6" s="11"/>
      <c r="K6" s="105">
        <f t="shared" si="1"/>
        <v>0</v>
      </c>
      <c r="L6" s="11"/>
      <c r="M6" s="105">
        <f t="shared" si="2"/>
        <v>33.1578947368421</v>
      </c>
      <c r="N6" s="11">
        <v>84</v>
      </c>
      <c r="O6" s="11" t="s">
        <v>257</v>
      </c>
      <c r="P6" s="105">
        <f t="shared" si="3"/>
        <v>39.0421052631579</v>
      </c>
      <c r="Q6" s="11">
        <v>3</v>
      </c>
      <c r="R6" s="11">
        <v>3</v>
      </c>
    </row>
    <row r="7" ht="120" spans="1:18">
      <c r="A7" s="11">
        <v>4</v>
      </c>
      <c r="B7" s="102">
        <v>8210510434</v>
      </c>
      <c r="C7" s="103" t="s">
        <v>258</v>
      </c>
      <c r="D7" s="104" t="s">
        <v>245</v>
      </c>
      <c r="E7" s="11">
        <v>100</v>
      </c>
      <c r="F7" s="11" t="s">
        <v>259</v>
      </c>
      <c r="G7" s="11">
        <v>30</v>
      </c>
      <c r="H7" s="105">
        <f t="shared" si="0"/>
        <v>15.7894736842105</v>
      </c>
      <c r="I7" s="11" t="s">
        <v>260</v>
      </c>
      <c r="J7" s="11">
        <v>364</v>
      </c>
      <c r="K7" s="105">
        <f t="shared" si="1"/>
        <v>100</v>
      </c>
      <c r="L7" s="11" t="s">
        <v>261</v>
      </c>
      <c r="M7" s="105">
        <f t="shared" si="2"/>
        <v>24.2105263157895</v>
      </c>
      <c r="N7" s="11">
        <v>75</v>
      </c>
      <c r="O7" s="11" t="s">
        <v>262</v>
      </c>
      <c r="P7" s="105">
        <f t="shared" si="3"/>
        <v>30.5394736842105</v>
      </c>
      <c r="Q7" s="11">
        <v>4</v>
      </c>
      <c r="R7" s="11">
        <v>4</v>
      </c>
    </row>
    <row r="8" ht="42" spans="1:18">
      <c r="A8" s="11">
        <v>5</v>
      </c>
      <c r="B8" s="102">
        <v>8210510439</v>
      </c>
      <c r="C8" s="103" t="s">
        <v>263</v>
      </c>
      <c r="D8" s="104" t="s">
        <v>245</v>
      </c>
      <c r="E8" s="11">
        <v>70</v>
      </c>
      <c r="F8" s="11" t="s">
        <v>264</v>
      </c>
      <c r="G8" s="11">
        <v>60</v>
      </c>
      <c r="H8" s="105">
        <f t="shared" si="0"/>
        <v>31.5789473684211</v>
      </c>
      <c r="I8" s="11" t="s">
        <v>265</v>
      </c>
      <c r="J8" s="11"/>
      <c r="K8" s="105">
        <f t="shared" si="1"/>
        <v>0</v>
      </c>
      <c r="L8" s="11"/>
      <c r="M8" s="105">
        <f t="shared" si="2"/>
        <v>28.4210526315789</v>
      </c>
      <c r="N8" s="11">
        <v>5</v>
      </c>
      <c r="O8" s="11" t="s">
        <v>266</v>
      </c>
      <c r="P8" s="105">
        <f t="shared" si="3"/>
        <v>29.3289473684211</v>
      </c>
      <c r="Q8" s="11">
        <v>5</v>
      </c>
      <c r="R8" s="11">
        <v>5</v>
      </c>
    </row>
    <row r="9" ht="42" spans="1:18">
      <c r="A9" s="11">
        <v>6</v>
      </c>
      <c r="B9" s="102" t="s">
        <v>267</v>
      </c>
      <c r="C9" s="103" t="s">
        <v>268</v>
      </c>
      <c r="D9" s="104" t="s">
        <v>245</v>
      </c>
      <c r="E9" s="11">
        <v>100</v>
      </c>
      <c r="F9" s="11" t="s">
        <v>269</v>
      </c>
      <c r="G9" s="11">
        <v>52</v>
      </c>
      <c r="H9" s="105">
        <f t="shared" si="0"/>
        <v>27.3684210526316</v>
      </c>
      <c r="I9" s="11" t="s">
        <v>270</v>
      </c>
      <c r="J9" s="11"/>
      <c r="K9" s="105">
        <f t="shared" si="1"/>
        <v>0</v>
      </c>
      <c r="L9" s="11"/>
      <c r="M9" s="105">
        <f t="shared" si="2"/>
        <v>24.6315789473684</v>
      </c>
      <c r="N9" s="11">
        <v>10</v>
      </c>
      <c r="O9" s="11" t="s">
        <v>271</v>
      </c>
      <c r="P9" s="105">
        <f t="shared" si="3"/>
        <v>27.6684210526316</v>
      </c>
      <c r="Q9" s="11">
        <v>6</v>
      </c>
      <c r="R9" s="11">
        <v>6</v>
      </c>
    </row>
    <row r="10" ht="43.5" spans="1:18">
      <c r="A10" s="11">
        <v>7</v>
      </c>
      <c r="B10" s="102">
        <v>8210510446</v>
      </c>
      <c r="C10" s="103" t="s">
        <v>272</v>
      </c>
      <c r="D10" s="104" t="s">
        <v>245</v>
      </c>
      <c r="E10" s="11">
        <v>62</v>
      </c>
      <c r="F10" s="11" t="s">
        <v>273</v>
      </c>
      <c r="G10" s="11">
        <v>52</v>
      </c>
      <c r="H10" s="105">
        <f t="shared" si="0"/>
        <v>27.3684210526316</v>
      </c>
      <c r="I10" s="11" t="s">
        <v>274</v>
      </c>
      <c r="J10" s="11">
        <v>10</v>
      </c>
      <c r="K10" s="105">
        <f t="shared" si="1"/>
        <v>2.74725274725275</v>
      </c>
      <c r="L10" s="11" t="s">
        <v>275</v>
      </c>
      <c r="M10" s="105">
        <f t="shared" si="2"/>
        <v>24.9063042220937</v>
      </c>
      <c r="N10" s="11"/>
      <c r="O10" s="11"/>
      <c r="P10" s="105">
        <f t="shared" si="3"/>
        <v>25.5156737998843</v>
      </c>
      <c r="Q10" s="11">
        <v>7</v>
      </c>
      <c r="R10" s="11">
        <v>7</v>
      </c>
    </row>
    <row r="11" ht="70.5" spans="1:18">
      <c r="A11" s="11">
        <v>8</v>
      </c>
      <c r="B11" s="102">
        <v>8210510452</v>
      </c>
      <c r="C11" s="103" t="s">
        <v>276</v>
      </c>
      <c r="D11" s="104" t="s">
        <v>245</v>
      </c>
      <c r="E11" s="11">
        <v>100</v>
      </c>
      <c r="F11" s="11" t="s">
        <v>277</v>
      </c>
      <c r="G11" s="11">
        <v>40</v>
      </c>
      <c r="H11" s="105">
        <f t="shared" si="0"/>
        <v>21.0526315789474</v>
      </c>
      <c r="I11" s="11" t="s">
        <v>278</v>
      </c>
      <c r="J11" s="11"/>
      <c r="K11" s="105">
        <f t="shared" si="1"/>
        <v>0</v>
      </c>
      <c r="L11" s="11"/>
      <c r="M11" s="105">
        <f t="shared" si="2"/>
        <v>18.9473684210526</v>
      </c>
      <c r="N11" s="11">
        <v>65</v>
      </c>
      <c r="O11" s="11" t="s">
        <v>279</v>
      </c>
      <c r="P11" s="105">
        <f t="shared" si="3"/>
        <v>25.3026315789474</v>
      </c>
      <c r="Q11" s="11">
        <v>8</v>
      </c>
      <c r="R11" s="11">
        <v>8</v>
      </c>
    </row>
    <row r="12" ht="84" spans="1:18">
      <c r="A12" s="11">
        <v>9</v>
      </c>
      <c r="B12" s="102">
        <v>8210510462</v>
      </c>
      <c r="C12" s="103" t="s">
        <v>280</v>
      </c>
      <c r="D12" s="104" t="s">
        <v>245</v>
      </c>
      <c r="E12" s="11">
        <v>86</v>
      </c>
      <c r="F12" s="11" t="s">
        <v>281</v>
      </c>
      <c r="G12" s="11">
        <v>40</v>
      </c>
      <c r="H12" s="105">
        <f t="shared" si="0"/>
        <v>21.0526315789474</v>
      </c>
      <c r="I12" s="11" t="s">
        <v>278</v>
      </c>
      <c r="J12" s="11">
        <v>4</v>
      </c>
      <c r="K12" s="105">
        <f t="shared" si="1"/>
        <v>1.0989010989011</v>
      </c>
      <c r="L12" s="11" t="s">
        <v>282</v>
      </c>
      <c r="M12" s="105">
        <f t="shared" si="2"/>
        <v>19.0572585309427</v>
      </c>
      <c r="N12" s="11">
        <v>60</v>
      </c>
      <c r="O12" s="11" t="s">
        <v>283</v>
      </c>
      <c r="P12" s="105">
        <f t="shared" si="3"/>
        <v>24.4515326778485</v>
      </c>
      <c r="Q12" s="11">
        <v>9</v>
      </c>
      <c r="R12" s="11">
        <v>9</v>
      </c>
    </row>
    <row r="13" ht="30" spans="1:18">
      <c r="A13" s="11">
        <v>10</v>
      </c>
      <c r="B13" s="102">
        <v>8210510469</v>
      </c>
      <c r="C13" s="103" t="s">
        <v>284</v>
      </c>
      <c r="D13" s="104" t="s">
        <v>245</v>
      </c>
      <c r="E13" s="11">
        <v>87</v>
      </c>
      <c r="F13" s="11" t="s">
        <v>285</v>
      </c>
      <c r="G13" s="11">
        <v>40</v>
      </c>
      <c r="H13" s="105">
        <f t="shared" si="0"/>
        <v>21.0526315789474</v>
      </c>
      <c r="I13" s="11" t="s">
        <v>286</v>
      </c>
      <c r="J13" s="11">
        <v>10</v>
      </c>
      <c r="K13" s="105">
        <f t="shared" si="1"/>
        <v>2.74725274725275</v>
      </c>
      <c r="L13" s="11" t="s">
        <v>275</v>
      </c>
      <c r="M13" s="105">
        <f t="shared" si="2"/>
        <v>19.2220936957779</v>
      </c>
      <c r="N13" s="11">
        <v>30</v>
      </c>
      <c r="O13" s="11" t="s">
        <v>287</v>
      </c>
      <c r="P13" s="105">
        <f t="shared" si="3"/>
        <v>23.1498843262001</v>
      </c>
      <c r="Q13" s="11">
        <v>10</v>
      </c>
      <c r="R13" s="11">
        <v>10</v>
      </c>
    </row>
    <row r="14" ht="42" spans="1:18">
      <c r="A14" s="11">
        <v>11</v>
      </c>
      <c r="B14" s="102">
        <v>8210510438</v>
      </c>
      <c r="C14" s="103" t="s">
        <v>288</v>
      </c>
      <c r="D14" s="104" t="s">
        <v>245</v>
      </c>
      <c r="E14" s="11">
        <v>100</v>
      </c>
      <c r="F14" s="11" t="s">
        <v>289</v>
      </c>
      <c r="G14" s="11">
        <v>40</v>
      </c>
      <c r="H14" s="105">
        <f t="shared" si="0"/>
        <v>21.0526315789474</v>
      </c>
      <c r="I14" s="11" t="s">
        <v>290</v>
      </c>
      <c r="J14" s="11"/>
      <c r="K14" s="105">
        <f t="shared" si="1"/>
        <v>0</v>
      </c>
      <c r="L14" s="11"/>
      <c r="M14" s="105">
        <f t="shared" si="2"/>
        <v>18.9473684210526</v>
      </c>
      <c r="N14" s="11">
        <v>10</v>
      </c>
      <c r="O14" s="11" t="s">
        <v>291</v>
      </c>
      <c r="P14" s="105">
        <f t="shared" si="3"/>
        <v>22.5526315789474</v>
      </c>
      <c r="Q14" s="11">
        <v>11</v>
      </c>
      <c r="R14" s="11">
        <v>11</v>
      </c>
    </row>
    <row r="15" ht="45" spans="1:18">
      <c r="A15" s="11">
        <v>12</v>
      </c>
      <c r="B15" s="102">
        <v>8210510441</v>
      </c>
      <c r="C15" s="103" t="s">
        <v>292</v>
      </c>
      <c r="D15" s="104" t="s">
        <v>245</v>
      </c>
      <c r="E15" s="11">
        <v>100</v>
      </c>
      <c r="F15" s="11" t="s">
        <v>293</v>
      </c>
      <c r="G15" s="11">
        <v>40</v>
      </c>
      <c r="H15" s="105">
        <f t="shared" si="0"/>
        <v>21.0526315789474</v>
      </c>
      <c r="I15" s="11" t="s">
        <v>290</v>
      </c>
      <c r="J15" s="11"/>
      <c r="K15" s="105">
        <f t="shared" si="1"/>
        <v>0</v>
      </c>
      <c r="L15" s="11"/>
      <c r="M15" s="105">
        <f t="shared" si="2"/>
        <v>18.9473684210526</v>
      </c>
      <c r="N15" s="11">
        <v>10</v>
      </c>
      <c r="O15" s="11" t="s">
        <v>271</v>
      </c>
      <c r="P15" s="105">
        <f t="shared" si="3"/>
        <v>22.5526315789474</v>
      </c>
      <c r="Q15" s="11">
        <v>12</v>
      </c>
      <c r="R15" s="11">
        <v>12</v>
      </c>
    </row>
    <row r="16" ht="42" spans="1:18">
      <c r="A16" s="11">
        <v>13</v>
      </c>
      <c r="B16" s="102">
        <v>8210510453</v>
      </c>
      <c r="C16" s="103" t="s">
        <v>294</v>
      </c>
      <c r="D16" s="104" t="s">
        <v>245</v>
      </c>
      <c r="E16" s="11">
        <v>100</v>
      </c>
      <c r="F16" s="11" t="s">
        <v>295</v>
      </c>
      <c r="G16" s="11">
        <v>40</v>
      </c>
      <c r="H16" s="105">
        <f t="shared" si="0"/>
        <v>21.0526315789474</v>
      </c>
      <c r="I16" s="11" t="s">
        <v>286</v>
      </c>
      <c r="J16" s="11"/>
      <c r="K16" s="105">
        <f t="shared" si="1"/>
        <v>0</v>
      </c>
      <c r="L16" s="11"/>
      <c r="M16" s="105">
        <f t="shared" si="2"/>
        <v>18.9473684210526</v>
      </c>
      <c r="N16" s="11">
        <v>5</v>
      </c>
      <c r="O16" s="11" t="s">
        <v>266</v>
      </c>
      <c r="P16" s="105">
        <f t="shared" si="3"/>
        <v>22.3026315789474</v>
      </c>
      <c r="Q16" s="11">
        <v>13</v>
      </c>
      <c r="R16" s="11">
        <v>13</v>
      </c>
    </row>
    <row r="17" ht="30" spans="1:18">
      <c r="A17" s="11">
        <v>14</v>
      </c>
      <c r="B17" s="102">
        <v>8210510454</v>
      </c>
      <c r="C17" s="103" t="s">
        <v>296</v>
      </c>
      <c r="D17" s="104" t="s">
        <v>245</v>
      </c>
      <c r="E17" s="11">
        <v>100</v>
      </c>
      <c r="F17" s="11" t="s">
        <v>297</v>
      </c>
      <c r="G17" s="11">
        <v>40</v>
      </c>
      <c r="H17" s="105">
        <f t="shared" si="0"/>
        <v>21.0526315789474</v>
      </c>
      <c r="I17" s="11" t="s">
        <v>286</v>
      </c>
      <c r="J17" s="11"/>
      <c r="K17" s="105">
        <f t="shared" si="1"/>
        <v>0</v>
      </c>
      <c r="L17" s="11"/>
      <c r="M17" s="105">
        <f t="shared" si="2"/>
        <v>18.9473684210526</v>
      </c>
      <c r="N17" s="11"/>
      <c r="O17" s="11"/>
      <c r="P17" s="105">
        <f t="shared" si="3"/>
        <v>22.0526315789474</v>
      </c>
      <c r="Q17" s="11">
        <v>14</v>
      </c>
      <c r="R17" s="11">
        <v>14</v>
      </c>
    </row>
    <row r="18" ht="30" spans="1:18">
      <c r="A18" s="11">
        <v>15</v>
      </c>
      <c r="B18" s="102">
        <v>8210510465</v>
      </c>
      <c r="C18" s="103" t="s">
        <v>298</v>
      </c>
      <c r="D18" s="104" t="s">
        <v>245</v>
      </c>
      <c r="E18" s="11">
        <v>98</v>
      </c>
      <c r="F18" s="11" t="s">
        <v>299</v>
      </c>
      <c r="G18" s="11">
        <v>40</v>
      </c>
      <c r="H18" s="105">
        <f t="shared" si="0"/>
        <v>21.0526315789474</v>
      </c>
      <c r="I18" s="11" t="s">
        <v>278</v>
      </c>
      <c r="J18" s="11"/>
      <c r="K18" s="105">
        <f t="shared" si="1"/>
        <v>0</v>
      </c>
      <c r="L18" s="11"/>
      <c r="M18" s="105">
        <f t="shared" si="2"/>
        <v>18.9473684210526</v>
      </c>
      <c r="N18" s="11"/>
      <c r="O18" s="11" t="s">
        <v>300</v>
      </c>
      <c r="P18" s="105">
        <f t="shared" si="3"/>
        <v>21.9526315789474</v>
      </c>
      <c r="Q18" s="11">
        <v>15</v>
      </c>
      <c r="R18" s="11">
        <v>15</v>
      </c>
    </row>
    <row r="19" ht="42" spans="1:18">
      <c r="A19" s="11">
        <v>16</v>
      </c>
      <c r="B19" s="102">
        <v>8210510450</v>
      </c>
      <c r="C19" s="103" t="s">
        <v>301</v>
      </c>
      <c r="D19" s="104" t="s">
        <v>245</v>
      </c>
      <c r="E19" s="11">
        <v>87</v>
      </c>
      <c r="F19" s="11" t="s">
        <v>302</v>
      </c>
      <c r="G19" s="11">
        <v>40</v>
      </c>
      <c r="H19" s="105">
        <f t="shared" si="0"/>
        <v>21.0526315789474</v>
      </c>
      <c r="I19" s="11" t="s">
        <v>286</v>
      </c>
      <c r="J19" s="11"/>
      <c r="K19" s="105">
        <f t="shared" si="1"/>
        <v>0</v>
      </c>
      <c r="L19" s="11"/>
      <c r="M19" s="105">
        <f t="shared" si="2"/>
        <v>18.9473684210526</v>
      </c>
      <c r="N19" s="11">
        <v>5</v>
      </c>
      <c r="O19" s="11" t="s">
        <v>266</v>
      </c>
      <c r="P19" s="105">
        <f t="shared" si="3"/>
        <v>21.6526315789474</v>
      </c>
      <c r="Q19" s="11">
        <v>16</v>
      </c>
      <c r="R19" s="11">
        <v>16</v>
      </c>
    </row>
    <row r="20" ht="30" spans="1:18">
      <c r="A20" s="11">
        <v>17</v>
      </c>
      <c r="B20" s="102">
        <v>8210510467</v>
      </c>
      <c r="C20" s="103" t="s">
        <v>303</v>
      </c>
      <c r="D20" s="104" t="s">
        <v>245</v>
      </c>
      <c r="E20" s="11">
        <v>86</v>
      </c>
      <c r="F20" s="11" t="s">
        <v>304</v>
      </c>
      <c r="G20" s="11">
        <v>40</v>
      </c>
      <c r="H20" s="105">
        <f t="shared" si="0"/>
        <v>21.0526315789474</v>
      </c>
      <c r="I20" s="11" t="s">
        <v>278</v>
      </c>
      <c r="J20" s="11">
        <v>10</v>
      </c>
      <c r="K20" s="105">
        <f t="shared" si="1"/>
        <v>2.74725274725275</v>
      </c>
      <c r="L20" s="11" t="s">
        <v>305</v>
      </c>
      <c r="M20" s="105">
        <f t="shared" si="2"/>
        <v>19.2220936957779</v>
      </c>
      <c r="N20" s="11"/>
      <c r="O20" s="11"/>
      <c r="P20" s="105">
        <f t="shared" si="3"/>
        <v>21.5998843262001</v>
      </c>
      <c r="Q20" s="11">
        <v>17</v>
      </c>
      <c r="R20" s="11">
        <v>17</v>
      </c>
    </row>
    <row r="21" ht="102" spans="1:18">
      <c r="A21" s="11">
        <v>18</v>
      </c>
      <c r="B21" s="102">
        <v>8210510461</v>
      </c>
      <c r="C21" s="103" t="s">
        <v>306</v>
      </c>
      <c r="D21" s="104" t="s">
        <v>245</v>
      </c>
      <c r="E21" s="11">
        <v>100</v>
      </c>
      <c r="F21" s="11" t="s">
        <v>307</v>
      </c>
      <c r="G21" s="11">
        <v>20</v>
      </c>
      <c r="H21" s="105">
        <f t="shared" si="0"/>
        <v>10.5263157894737</v>
      </c>
      <c r="I21" s="11" t="s">
        <v>308</v>
      </c>
      <c r="J21" s="11">
        <v>97.87</v>
      </c>
      <c r="K21" s="105">
        <f t="shared" si="1"/>
        <v>26.8873626373626</v>
      </c>
      <c r="L21" s="11" t="s">
        <v>309</v>
      </c>
      <c r="M21" s="105">
        <f t="shared" si="2"/>
        <v>12.1624204742626</v>
      </c>
      <c r="N21" s="11">
        <v>100</v>
      </c>
      <c r="O21" s="11" t="s">
        <v>310</v>
      </c>
      <c r="P21" s="105">
        <f t="shared" si="3"/>
        <v>20.9461784268363</v>
      </c>
      <c r="Q21" s="11">
        <v>18</v>
      </c>
      <c r="R21" s="11">
        <v>18</v>
      </c>
    </row>
    <row r="22" ht="30" spans="1:18">
      <c r="A22" s="11">
        <v>19</v>
      </c>
      <c r="B22" s="102">
        <v>8210510464</v>
      </c>
      <c r="C22" s="103" t="s">
        <v>311</v>
      </c>
      <c r="D22" s="104" t="s">
        <v>245</v>
      </c>
      <c r="E22" s="11">
        <v>72</v>
      </c>
      <c r="F22" s="11" t="s">
        <v>312</v>
      </c>
      <c r="G22" s="11">
        <v>40</v>
      </c>
      <c r="H22" s="105">
        <f t="shared" si="0"/>
        <v>21.0526315789474</v>
      </c>
      <c r="I22" s="11" t="s">
        <v>278</v>
      </c>
      <c r="J22" s="11">
        <v>10</v>
      </c>
      <c r="K22" s="105">
        <f t="shared" si="1"/>
        <v>2.74725274725275</v>
      </c>
      <c r="L22" s="11" t="s">
        <v>313</v>
      </c>
      <c r="M22" s="105">
        <f t="shared" si="2"/>
        <v>19.2220936957779</v>
      </c>
      <c r="N22" s="11"/>
      <c r="O22" s="11"/>
      <c r="P22" s="105">
        <f t="shared" si="3"/>
        <v>20.8998843262001</v>
      </c>
      <c r="Q22" s="11">
        <v>19</v>
      </c>
      <c r="R22" s="11">
        <v>19</v>
      </c>
    </row>
    <row r="23" spans="1:18">
      <c r="A23" s="11">
        <v>20</v>
      </c>
      <c r="B23" s="102">
        <v>8210510460</v>
      </c>
      <c r="C23" s="103" t="s">
        <v>314</v>
      </c>
      <c r="D23" s="104" t="s">
        <v>245</v>
      </c>
      <c r="E23" s="11">
        <v>62</v>
      </c>
      <c r="F23" s="11" t="s">
        <v>273</v>
      </c>
      <c r="G23" s="11">
        <v>40</v>
      </c>
      <c r="H23" s="105">
        <f t="shared" si="0"/>
        <v>21.0526315789474</v>
      </c>
      <c r="I23" s="11" t="s">
        <v>286</v>
      </c>
      <c r="J23" s="11"/>
      <c r="K23" s="105">
        <f t="shared" si="1"/>
        <v>0</v>
      </c>
      <c r="L23" s="11"/>
      <c r="M23" s="105">
        <f t="shared" si="2"/>
        <v>18.9473684210526</v>
      </c>
      <c r="N23" s="11"/>
      <c r="O23" s="11"/>
      <c r="P23" s="105">
        <f t="shared" si="3"/>
        <v>20.1526315789474</v>
      </c>
      <c r="Q23" s="11">
        <v>20</v>
      </c>
      <c r="R23" s="11">
        <v>20</v>
      </c>
    </row>
    <row r="24" spans="1:18">
      <c r="A24" s="11">
        <v>21</v>
      </c>
      <c r="B24" s="102">
        <v>8210510451</v>
      </c>
      <c r="C24" s="103" t="s">
        <v>315</v>
      </c>
      <c r="D24" s="104" t="s">
        <v>245</v>
      </c>
      <c r="E24" s="11">
        <v>60</v>
      </c>
      <c r="F24" s="11" t="s">
        <v>316</v>
      </c>
      <c r="G24" s="11">
        <v>40</v>
      </c>
      <c r="H24" s="105">
        <f t="shared" si="0"/>
        <v>21.0526315789474</v>
      </c>
      <c r="I24" s="11" t="s">
        <v>286</v>
      </c>
      <c r="J24" s="11"/>
      <c r="K24" s="105">
        <f t="shared" si="1"/>
        <v>0</v>
      </c>
      <c r="L24" s="11"/>
      <c r="M24" s="105">
        <f t="shared" si="2"/>
        <v>18.9473684210526</v>
      </c>
      <c r="N24" s="11"/>
      <c r="O24" s="11"/>
      <c r="P24" s="105">
        <f t="shared" si="3"/>
        <v>20.0526315789474</v>
      </c>
      <c r="Q24" s="11">
        <v>21</v>
      </c>
      <c r="R24" s="11">
        <v>21</v>
      </c>
    </row>
    <row r="25" ht="70.5" spans="1:18">
      <c r="A25" s="11">
        <v>22</v>
      </c>
      <c r="B25" s="102">
        <v>8210510466</v>
      </c>
      <c r="C25" s="103" t="s">
        <v>317</v>
      </c>
      <c r="D25" s="104" t="s">
        <v>245</v>
      </c>
      <c r="E25" s="11">
        <v>100</v>
      </c>
      <c r="F25" s="11" t="s">
        <v>318</v>
      </c>
      <c r="G25" s="11">
        <v>20</v>
      </c>
      <c r="H25" s="105">
        <f t="shared" si="0"/>
        <v>10.5263157894737</v>
      </c>
      <c r="I25" s="11" t="s">
        <v>308</v>
      </c>
      <c r="J25" s="11">
        <v>20</v>
      </c>
      <c r="K25" s="105">
        <f t="shared" si="1"/>
        <v>5.49450549450549</v>
      </c>
      <c r="L25" s="11" t="s">
        <v>319</v>
      </c>
      <c r="M25" s="105">
        <f t="shared" si="2"/>
        <v>10.0231347599769</v>
      </c>
      <c r="N25" s="11">
        <v>80</v>
      </c>
      <c r="O25" s="11" t="s">
        <v>320</v>
      </c>
      <c r="P25" s="105">
        <f t="shared" si="3"/>
        <v>18.0208212839792</v>
      </c>
      <c r="Q25" s="11">
        <v>22</v>
      </c>
      <c r="R25" s="11">
        <v>22</v>
      </c>
    </row>
    <row r="26" ht="87" spans="1:18">
      <c r="A26" s="11">
        <v>23</v>
      </c>
      <c r="B26" s="102">
        <v>8210510435</v>
      </c>
      <c r="C26" s="103" t="s">
        <v>321</v>
      </c>
      <c r="D26" s="104" t="s">
        <v>245</v>
      </c>
      <c r="E26" s="11">
        <v>100</v>
      </c>
      <c r="F26" s="11" t="s">
        <v>322</v>
      </c>
      <c r="G26" s="11">
        <v>20</v>
      </c>
      <c r="H26" s="105">
        <f t="shared" si="0"/>
        <v>10.5263157894737</v>
      </c>
      <c r="I26" s="11" t="s">
        <v>323</v>
      </c>
      <c r="J26" s="11">
        <v>17</v>
      </c>
      <c r="K26" s="105">
        <f t="shared" si="1"/>
        <v>4.67032967032967</v>
      </c>
      <c r="L26" s="11" t="s">
        <v>324</v>
      </c>
      <c r="M26" s="105">
        <f t="shared" si="2"/>
        <v>9.94071717755928</v>
      </c>
      <c r="N26" s="11">
        <v>75</v>
      </c>
      <c r="O26" s="11" t="s">
        <v>325</v>
      </c>
      <c r="P26" s="105">
        <f t="shared" si="3"/>
        <v>17.6966454598034</v>
      </c>
      <c r="Q26" s="11">
        <v>23</v>
      </c>
      <c r="R26" s="11">
        <v>23</v>
      </c>
    </row>
    <row r="27" ht="45" spans="1:18">
      <c r="A27" s="11">
        <v>24</v>
      </c>
      <c r="B27" s="102">
        <v>8210510471</v>
      </c>
      <c r="C27" s="103" t="s">
        <v>326</v>
      </c>
      <c r="D27" s="104" t="s">
        <v>245</v>
      </c>
      <c r="E27" s="11">
        <v>97</v>
      </c>
      <c r="F27" s="11" t="s">
        <v>327</v>
      </c>
      <c r="G27" s="11">
        <v>20</v>
      </c>
      <c r="H27" s="105">
        <f t="shared" si="0"/>
        <v>10.5263157894737</v>
      </c>
      <c r="I27" s="11" t="s">
        <v>308</v>
      </c>
      <c r="J27" s="11"/>
      <c r="K27" s="105">
        <f t="shared" si="1"/>
        <v>0</v>
      </c>
      <c r="L27" s="11"/>
      <c r="M27" s="105">
        <f t="shared" si="2"/>
        <v>9.47368421052632</v>
      </c>
      <c r="N27" s="11">
        <v>40</v>
      </c>
      <c r="O27" s="11" t="s">
        <v>328</v>
      </c>
      <c r="P27" s="105">
        <f t="shared" si="3"/>
        <v>15.3763157894737</v>
      </c>
      <c r="Q27" s="11">
        <v>24</v>
      </c>
      <c r="R27" s="11">
        <v>24</v>
      </c>
    </row>
    <row r="28" ht="70.5" spans="1:18">
      <c r="A28" s="11">
        <v>25</v>
      </c>
      <c r="B28" s="102">
        <v>8210510437</v>
      </c>
      <c r="C28" s="103" t="s">
        <v>329</v>
      </c>
      <c r="D28" s="104" t="s">
        <v>245</v>
      </c>
      <c r="E28" s="11">
        <v>100</v>
      </c>
      <c r="F28" s="11" t="s">
        <v>330</v>
      </c>
      <c r="G28" s="11">
        <v>20</v>
      </c>
      <c r="H28" s="105">
        <f t="shared" si="0"/>
        <v>10.5263157894737</v>
      </c>
      <c r="I28" s="11" t="s">
        <v>331</v>
      </c>
      <c r="J28" s="11"/>
      <c r="K28" s="105">
        <f t="shared" si="1"/>
        <v>0</v>
      </c>
      <c r="L28" s="11"/>
      <c r="M28" s="105">
        <f t="shared" si="2"/>
        <v>9.47368421052632</v>
      </c>
      <c r="N28" s="11">
        <v>35</v>
      </c>
      <c r="O28" s="11" t="s">
        <v>332</v>
      </c>
      <c r="P28" s="105">
        <f t="shared" si="3"/>
        <v>15.2763157894737</v>
      </c>
      <c r="Q28" s="11">
        <v>25</v>
      </c>
      <c r="R28" s="11">
        <v>25</v>
      </c>
    </row>
    <row r="29" ht="70.5" spans="1:18">
      <c r="A29" s="11">
        <v>26</v>
      </c>
      <c r="B29" s="102">
        <v>8210510448</v>
      </c>
      <c r="C29" s="103" t="s">
        <v>333</v>
      </c>
      <c r="D29" s="104" t="s">
        <v>245</v>
      </c>
      <c r="E29" s="11">
        <v>66</v>
      </c>
      <c r="F29" s="11" t="s">
        <v>334</v>
      </c>
      <c r="G29" s="11">
        <v>20</v>
      </c>
      <c r="H29" s="105">
        <f t="shared" si="0"/>
        <v>10.5263157894737</v>
      </c>
      <c r="I29" s="11" t="s">
        <v>335</v>
      </c>
      <c r="J29" s="11"/>
      <c r="K29" s="105">
        <f t="shared" si="1"/>
        <v>0</v>
      </c>
      <c r="L29" s="11"/>
      <c r="M29" s="105">
        <f t="shared" si="2"/>
        <v>9.47368421052632</v>
      </c>
      <c r="N29" s="11">
        <v>45</v>
      </c>
      <c r="O29" s="11" t="s">
        <v>336</v>
      </c>
      <c r="P29" s="105">
        <f t="shared" si="3"/>
        <v>14.0763157894737</v>
      </c>
      <c r="Q29" s="11">
        <v>26</v>
      </c>
      <c r="R29" s="11">
        <v>26</v>
      </c>
    </row>
    <row r="30" ht="42" spans="1:18">
      <c r="A30" s="11">
        <v>27</v>
      </c>
      <c r="B30" s="102">
        <v>8210510470</v>
      </c>
      <c r="C30" s="103" t="s">
        <v>337</v>
      </c>
      <c r="D30" s="104" t="s">
        <v>245</v>
      </c>
      <c r="E30" s="11">
        <v>76</v>
      </c>
      <c r="F30" s="11" t="s">
        <v>338</v>
      </c>
      <c r="G30" s="11">
        <v>20</v>
      </c>
      <c r="H30" s="105">
        <f t="shared" si="0"/>
        <v>10.5263157894737</v>
      </c>
      <c r="I30" s="11" t="s">
        <v>308</v>
      </c>
      <c r="J30" s="11"/>
      <c r="K30" s="105">
        <f t="shared" si="1"/>
        <v>0</v>
      </c>
      <c r="L30" s="11"/>
      <c r="M30" s="105">
        <f t="shared" si="2"/>
        <v>9.47368421052632</v>
      </c>
      <c r="N30" s="11">
        <v>5</v>
      </c>
      <c r="O30" s="11" t="s">
        <v>266</v>
      </c>
      <c r="P30" s="105">
        <f t="shared" si="3"/>
        <v>12.5763157894737</v>
      </c>
      <c r="Q30" s="11">
        <v>27</v>
      </c>
      <c r="R30" s="11">
        <v>27</v>
      </c>
    </row>
    <row r="31" ht="42" spans="1:18">
      <c r="A31" s="11">
        <v>28</v>
      </c>
      <c r="B31" s="102">
        <v>8210510468</v>
      </c>
      <c r="C31" s="103" t="s">
        <v>339</v>
      </c>
      <c r="D31" s="104" t="s">
        <v>245</v>
      </c>
      <c r="E31" s="11">
        <v>74</v>
      </c>
      <c r="F31" s="11" t="s">
        <v>340</v>
      </c>
      <c r="G31" s="11">
        <v>20</v>
      </c>
      <c r="H31" s="105">
        <f t="shared" si="0"/>
        <v>10.5263157894737</v>
      </c>
      <c r="I31" s="11" t="s">
        <v>308</v>
      </c>
      <c r="J31" s="11"/>
      <c r="K31" s="105">
        <f t="shared" si="1"/>
        <v>0</v>
      </c>
      <c r="L31" s="11"/>
      <c r="M31" s="105">
        <f t="shared" si="2"/>
        <v>9.47368421052632</v>
      </c>
      <c r="N31" s="11">
        <v>5</v>
      </c>
      <c r="O31" s="11" t="s">
        <v>266</v>
      </c>
      <c r="P31" s="105">
        <f t="shared" si="3"/>
        <v>12.4763157894737</v>
      </c>
      <c r="Q31" s="11">
        <v>28</v>
      </c>
      <c r="R31" s="11">
        <v>28</v>
      </c>
    </row>
    <row r="32" ht="30" spans="1:18">
      <c r="A32" s="11">
        <v>29</v>
      </c>
      <c r="B32" s="102">
        <v>8210510449</v>
      </c>
      <c r="C32" s="103" t="s">
        <v>341</v>
      </c>
      <c r="D32" s="104" t="s">
        <v>245</v>
      </c>
      <c r="E32" s="11">
        <v>77</v>
      </c>
      <c r="F32" s="11" t="s">
        <v>342</v>
      </c>
      <c r="G32" s="11">
        <v>20</v>
      </c>
      <c r="H32" s="105">
        <f t="shared" si="0"/>
        <v>10.5263157894737</v>
      </c>
      <c r="I32" s="11" t="s">
        <v>335</v>
      </c>
      <c r="J32" s="11"/>
      <c r="K32" s="105">
        <f t="shared" si="1"/>
        <v>0</v>
      </c>
      <c r="L32" s="11"/>
      <c r="M32" s="105">
        <f t="shared" si="2"/>
        <v>9.47368421052632</v>
      </c>
      <c r="N32" s="11"/>
      <c r="O32" s="11"/>
      <c r="P32" s="105">
        <f t="shared" si="3"/>
        <v>12.3763157894737</v>
      </c>
      <c r="Q32" s="11">
        <v>29</v>
      </c>
      <c r="R32" s="11">
        <v>29</v>
      </c>
    </row>
    <row r="33" ht="42" spans="1:18">
      <c r="A33" s="11">
        <v>30</v>
      </c>
      <c r="B33" s="102">
        <v>8210510433</v>
      </c>
      <c r="C33" s="103" t="s">
        <v>343</v>
      </c>
      <c r="D33" s="104" t="s">
        <v>245</v>
      </c>
      <c r="E33" s="11">
        <v>66</v>
      </c>
      <c r="F33" s="11" t="s">
        <v>334</v>
      </c>
      <c r="G33" s="11">
        <v>20</v>
      </c>
      <c r="H33" s="105">
        <f t="shared" si="0"/>
        <v>10.5263157894737</v>
      </c>
      <c r="I33" s="11" t="s">
        <v>323</v>
      </c>
      <c r="J33" s="11"/>
      <c r="K33" s="105">
        <f t="shared" si="1"/>
        <v>0</v>
      </c>
      <c r="L33" s="11"/>
      <c r="M33" s="105">
        <f t="shared" si="2"/>
        <v>9.47368421052632</v>
      </c>
      <c r="N33" s="11">
        <v>10</v>
      </c>
      <c r="O33" s="11" t="s">
        <v>271</v>
      </c>
      <c r="P33" s="105">
        <f t="shared" si="3"/>
        <v>12.3263157894737</v>
      </c>
      <c r="Q33" s="11">
        <v>30</v>
      </c>
      <c r="R33" s="11">
        <v>30</v>
      </c>
    </row>
    <row r="34" spans="1:18">
      <c r="A34" s="11">
        <v>31</v>
      </c>
      <c r="B34" s="102">
        <v>8210510444</v>
      </c>
      <c r="C34" s="103" t="s">
        <v>344</v>
      </c>
      <c r="D34" s="104" t="s">
        <v>245</v>
      </c>
      <c r="E34" s="11">
        <v>72</v>
      </c>
      <c r="F34" s="11" t="s">
        <v>345</v>
      </c>
      <c r="G34" s="11">
        <v>20</v>
      </c>
      <c r="H34" s="105">
        <f t="shared" si="0"/>
        <v>10.5263157894737</v>
      </c>
      <c r="I34" s="11" t="s">
        <v>331</v>
      </c>
      <c r="J34" s="11"/>
      <c r="K34" s="105">
        <f t="shared" si="1"/>
        <v>0</v>
      </c>
      <c r="L34" s="11"/>
      <c r="M34" s="105">
        <f t="shared" si="2"/>
        <v>9.47368421052632</v>
      </c>
      <c r="N34" s="11"/>
      <c r="O34" s="11"/>
      <c r="P34" s="105">
        <f t="shared" si="3"/>
        <v>12.1263157894737</v>
      </c>
      <c r="Q34" s="11">
        <v>31</v>
      </c>
      <c r="R34" s="11">
        <v>31</v>
      </c>
    </row>
    <row r="35" ht="42" spans="1:18">
      <c r="A35" s="11">
        <v>32</v>
      </c>
      <c r="B35" s="102">
        <v>8210510436</v>
      </c>
      <c r="C35" s="103" t="s">
        <v>346</v>
      </c>
      <c r="D35" s="104" t="s">
        <v>245</v>
      </c>
      <c r="E35" s="11">
        <v>60</v>
      </c>
      <c r="F35" s="11" t="s">
        <v>347</v>
      </c>
      <c r="G35" s="11">
        <v>20</v>
      </c>
      <c r="H35" s="105">
        <f t="shared" si="0"/>
        <v>10.5263157894737</v>
      </c>
      <c r="I35" s="11" t="s">
        <v>331</v>
      </c>
      <c r="J35" s="11"/>
      <c r="K35" s="105">
        <f t="shared" si="1"/>
        <v>0</v>
      </c>
      <c r="L35" s="11"/>
      <c r="M35" s="105">
        <f t="shared" si="2"/>
        <v>9.47368421052632</v>
      </c>
      <c r="N35" s="11">
        <v>5</v>
      </c>
      <c r="O35" s="11" t="s">
        <v>266</v>
      </c>
      <c r="P35" s="105">
        <f t="shared" si="3"/>
        <v>11.7763157894737</v>
      </c>
      <c r="Q35" s="11">
        <v>32</v>
      </c>
      <c r="R35" s="11">
        <v>32</v>
      </c>
    </row>
    <row r="36" spans="1:18">
      <c r="A36" s="11">
        <v>33</v>
      </c>
      <c r="B36" s="102">
        <v>8210510431</v>
      </c>
      <c r="C36" s="103" t="s">
        <v>348</v>
      </c>
      <c r="D36" s="104" t="s">
        <v>245</v>
      </c>
      <c r="E36" s="11">
        <v>64</v>
      </c>
      <c r="F36" s="11" t="s">
        <v>349</v>
      </c>
      <c r="G36" s="11">
        <v>20</v>
      </c>
      <c r="H36" s="105">
        <f t="shared" si="0"/>
        <v>10.5263157894737</v>
      </c>
      <c r="I36" s="11" t="s">
        <v>350</v>
      </c>
      <c r="J36" s="11"/>
      <c r="K36" s="105">
        <f t="shared" si="1"/>
        <v>0</v>
      </c>
      <c r="L36" s="11"/>
      <c r="M36" s="105">
        <f t="shared" si="2"/>
        <v>9.47368421052632</v>
      </c>
      <c r="N36" s="11"/>
      <c r="O36" s="11"/>
      <c r="P36" s="105">
        <f t="shared" si="3"/>
        <v>11.7263157894737</v>
      </c>
      <c r="Q36" s="11">
        <v>33</v>
      </c>
      <c r="R36" s="11">
        <v>33</v>
      </c>
    </row>
    <row r="37" spans="1:18">
      <c r="A37" s="11">
        <v>34</v>
      </c>
      <c r="B37" s="102">
        <v>8210510429</v>
      </c>
      <c r="C37" s="103" t="s">
        <v>351</v>
      </c>
      <c r="D37" s="104" t="s">
        <v>245</v>
      </c>
      <c r="E37" s="11">
        <v>60</v>
      </c>
      <c r="F37" s="11" t="s">
        <v>316</v>
      </c>
      <c r="G37" s="11">
        <v>20</v>
      </c>
      <c r="H37" s="105">
        <f t="shared" si="0"/>
        <v>10.5263157894737</v>
      </c>
      <c r="I37" s="11" t="s">
        <v>352</v>
      </c>
      <c r="J37" s="11"/>
      <c r="K37" s="105">
        <f t="shared" si="1"/>
        <v>0</v>
      </c>
      <c r="L37" s="11"/>
      <c r="M37" s="105">
        <f t="shared" si="2"/>
        <v>9.47368421052632</v>
      </c>
      <c r="N37" s="11"/>
      <c r="O37" s="11"/>
      <c r="P37" s="105">
        <f t="shared" si="3"/>
        <v>11.5263157894737</v>
      </c>
      <c r="Q37" s="11">
        <v>34</v>
      </c>
      <c r="R37" s="11">
        <v>34</v>
      </c>
    </row>
    <row r="38" spans="1:18">
      <c r="A38" s="11">
        <v>35</v>
      </c>
      <c r="B38" s="102">
        <v>8210510440</v>
      </c>
      <c r="C38" s="103" t="s">
        <v>353</v>
      </c>
      <c r="D38" s="104" t="s">
        <v>245</v>
      </c>
      <c r="E38" s="11">
        <v>60</v>
      </c>
      <c r="F38" s="11" t="s">
        <v>347</v>
      </c>
      <c r="G38" s="11">
        <v>20</v>
      </c>
      <c r="H38" s="105">
        <f t="shared" si="0"/>
        <v>10.5263157894737</v>
      </c>
      <c r="I38" s="11" t="s">
        <v>331</v>
      </c>
      <c r="J38" s="11"/>
      <c r="K38" s="105">
        <f t="shared" si="1"/>
        <v>0</v>
      </c>
      <c r="L38" s="11"/>
      <c r="M38" s="105">
        <f t="shared" si="2"/>
        <v>9.47368421052632</v>
      </c>
      <c r="N38" s="11"/>
      <c r="O38" s="11"/>
      <c r="P38" s="105">
        <f t="shared" si="3"/>
        <v>11.5263157894737</v>
      </c>
      <c r="Q38" s="11">
        <v>35</v>
      </c>
      <c r="R38" s="11">
        <v>35</v>
      </c>
    </row>
    <row r="39" spans="1:18">
      <c r="A39" s="11">
        <v>36</v>
      </c>
      <c r="B39" s="102">
        <v>8210510443</v>
      </c>
      <c r="C39" s="103" t="s">
        <v>354</v>
      </c>
      <c r="D39" s="104" t="s">
        <v>245</v>
      </c>
      <c r="E39" s="11">
        <v>60</v>
      </c>
      <c r="F39" s="11" t="s">
        <v>347</v>
      </c>
      <c r="G39" s="11">
        <v>20</v>
      </c>
      <c r="H39" s="105">
        <f t="shared" si="0"/>
        <v>10.5263157894737</v>
      </c>
      <c r="I39" s="11" t="s">
        <v>350</v>
      </c>
      <c r="J39" s="11"/>
      <c r="K39" s="105">
        <f t="shared" si="1"/>
        <v>0</v>
      </c>
      <c r="L39" s="11"/>
      <c r="M39" s="105">
        <f t="shared" si="2"/>
        <v>9.47368421052632</v>
      </c>
      <c r="N39" s="11"/>
      <c r="O39" s="11"/>
      <c r="P39" s="105">
        <f t="shared" si="3"/>
        <v>11.5263157894737</v>
      </c>
      <c r="Q39" s="11">
        <v>36</v>
      </c>
      <c r="R39" s="11">
        <v>36</v>
      </c>
    </row>
    <row r="40" spans="1:18">
      <c r="A40" s="11">
        <v>37</v>
      </c>
      <c r="B40" s="102">
        <v>8210510456</v>
      </c>
      <c r="C40" s="103" t="s">
        <v>355</v>
      </c>
      <c r="D40" s="104" t="s">
        <v>245</v>
      </c>
      <c r="E40" s="11">
        <v>60</v>
      </c>
      <c r="F40" s="11" t="s">
        <v>347</v>
      </c>
      <c r="G40" s="11">
        <v>20</v>
      </c>
      <c r="H40" s="105">
        <f t="shared" si="0"/>
        <v>10.5263157894737</v>
      </c>
      <c r="I40" s="11" t="s">
        <v>335</v>
      </c>
      <c r="J40" s="11"/>
      <c r="K40" s="105">
        <f t="shared" si="1"/>
        <v>0</v>
      </c>
      <c r="L40" s="11"/>
      <c r="M40" s="105">
        <f t="shared" si="2"/>
        <v>9.47368421052632</v>
      </c>
      <c r="N40" s="11"/>
      <c r="O40" s="11"/>
      <c r="P40" s="105">
        <f t="shared" si="3"/>
        <v>11.5263157894737</v>
      </c>
      <c r="Q40" s="11">
        <v>37</v>
      </c>
      <c r="R40" s="11">
        <v>37</v>
      </c>
    </row>
    <row r="41" spans="1:18">
      <c r="A41" s="11">
        <v>38</v>
      </c>
      <c r="B41" s="102">
        <v>8210510459</v>
      </c>
      <c r="C41" s="103" t="s">
        <v>356</v>
      </c>
      <c r="D41" s="104" t="s">
        <v>245</v>
      </c>
      <c r="E41" s="11">
        <v>60</v>
      </c>
      <c r="F41" s="11" t="s">
        <v>347</v>
      </c>
      <c r="G41" s="11">
        <v>20</v>
      </c>
      <c r="H41" s="105">
        <f t="shared" si="0"/>
        <v>10.5263157894737</v>
      </c>
      <c r="I41" s="11" t="s">
        <v>308</v>
      </c>
      <c r="J41" s="11"/>
      <c r="K41" s="105">
        <f t="shared" si="1"/>
        <v>0</v>
      </c>
      <c r="L41" s="11"/>
      <c r="M41" s="105">
        <f t="shared" si="2"/>
        <v>9.47368421052632</v>
      </c>
      <c r="N41" s="11"/>
      <c r="O41" s="11"/>
      <c r="P41" s="105">
        <f t="shared" si="3"/>
        <v>11.5263157894737</v>
      </c>
      <c r="Q41" s="11">
        <v>38</v>
      </c>
      <c r="R41" s="11">
        <v>38</v>
      </c>
    </row>
    <row r="42" ht="42" spans="1:18">
      <c r="A42" s="11">
        <v>39</v>
      </c>
      <c r="B42" s="102">
        <v>8210510455</v>
      </c>
      <c r="C42" s="103" t="s">
        <v>357</v>
      </c>
      <c r="D42" s="104" t="s">
        <v>245</v>
      </c>
      <c r="E42" s="11">
        <v>82</v>
      </c>
      <c r="F42" s="11" t="s">
        <v>358</v>
      </c>
      <c r="G42" s="11"/>
      <c r="H42" s="105"/>
      <c r="I42" s="11"/>
      <c r="J42" s="11"/>
      <c r="K42" s="105">
        <f t="shared" si="1"/>
        <v>0</v>
      </c>
      <c r="L42" s="11"/>
      <c r="M42" s="105">
        <f t="shared" si="2"/>
        <v>0</v>
      </c>
      <c r="N42" s="11">
        <v>5</v>
      </c>
      <c r="O42" s="11" t="s">
        <v>266</v>
      </c>
      <c r="P42" s="105">
        <f t="shared" si="3"/>
        <v>4.35</v>
      </c>
      <c r="Q42" s="11">
        <v>39</v>
      </c>
      <c r="R42" s="11">
        <v>39</v>
      </c>
    </row>
    <row r="43" spans="1:18">
      <c r="A43" s="11">
        <v>40</v>
      </c>
      <c r="B43" s="102">
        <v>8210510442</v>
      </c>
      <c r="C43" s="103" t="s">
        <v>359</v>
      </c>
      <c r="D43" s="104" t="s">
        <v>245</v>
      </c>
      <c r="E43" s="11">
        <v>76</v>
      </c>
      <c r="F43" s="11" t="s">
        <v>338</v>
      </c>
      <c r="G43" s="11"/>
      <c r="H43" s="105"/>
      <c r="I43" s="11"/>
      <c r="J43" s="11"/>
      <c r="K43" s="105">
        <f t="shared" si="1"/>
        <v>0</v>
      </c>
      <c r="L43" s="11"/>
      <c r="M43" s="105">
        <f t="shared" si="2"/>
        <v>0</v>
      </c>
      <c r="N43" s="11"/>
      <c r="O43" s="11"/>
      <c r="P43" s="105">
        <f t="shared" si="3"/>
        <v>3.8</v>
      </c>
      <c r="Q43" s="11">
        <v>40</v>
      </c>
      <c r="R43" s="11">
        <v>40</v>
      </c>
    </row>
    <row r="44" spans="1:18">
      <c r="A44" s="11">
        <v>41</v>
      </c>
      <c r="B44" s="102">
        <v>8210510445</v>
      </c>
      <c r="C44" s="103" t="s">
        <v>360</v>
      </c>
      <c r="D44" s="104" t="s">
        <v>245</v>
      </c>
      <c r="E44" s="11">
        <v>70</v>
      </c>
      <c r="F44" s="11" t="s">
        <v>264</v>
      </c>
      <c r="G44" s="11"/>
      <c r="H44" s="105"/>
      <c r="I44" s="11"/>
      <c r="J44" s="11"/>
      <c r="K44" s="105">
        <f t="shared" si="1"/>
        <v>0</v>
      </c>
      <c r="L44" s="11"/>
      <c r="M44" s="105">
        <f t="shared" si="2"/>
        <v>0</v>
      </c>
      <c r="N44" s="11"/>
      <c r="O44" s="11"/>
      <c r="P44" s="105">
        <f t="shared" si="3"/>
        <v>3.5</v>
      </c>
      <c r="Q44" s="11">
        <v>41</v>
      </c>
      <c r="R44" s="11">
        <v>41</v>
      </c>
    </row>
    <row r="45" ht="42" spans="1:18">
      <c r="A45" s="11">
        <v>42</v>
      </c>
      <c r="B45" s="102">
        <v>8210510430</v>
      </c>
      <c r="C45" s="103" t="s">
        <v>361</v>
      </c>
      <c r="D45" s="104" t="s">
        <v>245</v>
      </c>
      <c r="E45" s="11">
        <v>62</v>
      </c>
      <c r="F45" s="11" t="s">
        <v>273</v>
      </c>
      <c r="G45" s="11"/>
      <c r="H45" s="105"/>
      <c r="I45" s="11"/>
      <c r="J45" s="11"/>
      <c r="K45" s="105">
        <f t="shared" si="1"/>
        <v>0</v>
      </c>
      <c r="L45" s="11"/>
      <c r="M45" s="105">
        <f t="shared" si="2"/>
        <v>0</v>
      </c>
      <c r="N45" s="11">
        <v>5</v>
      </c>
      <c r="O45" s="11" t="s">
        <v>266</v>
      </c>
      <c r="P45" s="105">
        <f t="shared" si="3"/>
        <v>3.35</v>
      </c>
      <c r="Q45" s="11">
        <v>42</v>
      </c>
      <c r="R45" s="11">
        <v>42</v>
      </c>
    </row>
    <row r="46" spans="1:18">
      <c r="A46" s="11">
        <v>43</v>
      </c>
      <c r="B46" s="102">
        <v>8210510428</v>
      </c>
      <c r="C46" s="103" t="s">
        <v>362</v>
      </c>
      <c r="D46" s="104" t="s">
        <v>245</v>
      </c>
      <c r="E46" s="11">
        <v>62</v>
      </c>
      <c r="F46" s="11" t="s">
        <v>363</v>
      </c>
      <c r="G46" s="11"/>
      <c r="H46" s="105"/>
      <c r="I46" s="11"/>
      <c r="J46" s="11"/>
      <c r="K46" s="105">
        <f t="shared" si="1"/>
        <v>0</v>
      </c>
      <c r="L46" s="11"/>
      <c r="M46" s="105">
        <f t="shared" si="2"/>
        <v>0</v>
      </c>
      <c r="N46" s="11"/>
      <c r="O46" s="11"/>
      <c r="P46" s="105">
        <f t="shared" si="3"/>
        <v>3.1</v>
      </c>
      <c r="Q46" s="11">
        <v>43</v>
      </c>
      <c r="R46" s="11">
        <v>43</v>
      </c>
    </row>
    <row r="47" spans="1:18">
      <c r="A47" s="11">
        <v>44</v>
      </c>
      <c r="B47" s="102">
        <v>8210510432</v>
      </c>
      <c r="C47" s="103" t="s">
        <v>364</v>
      </c>
      <c r="D47" s="104" t="s">
        <v>245</v>
      </c>
      <c r="E47" s="11">
        <v>62</v>
      </c>
      <c r="F47" s="11" t="s">
        <v>273</v>
      </c>
      <c r="G47" s="11"/>
      <c r="H47" s="105"/>
      <c r="I47" s="11"/>
      <c r="J47" s="11"/>
      <c r="K47" s="105">
        <f t="shared" si="1"/>
        <v>0</v>
      </c>
      <c r="L47" s="11"/>
      <c r="M47" s="105">
        <f t="shared" si="2"/>
        <v>0</v>
      </c>
      <c r="N47" s="11"/>
      <c r="O47" s="11"/>
      <c r="P47" s="105">
        <f t="shared" si="3"/>
        <v>3.1</v>
      </c>
      <c r="Q47" s="11">
        <v>44</v>
      </c>
      <c r="R47" s="11">
        <v>44</v>
      </c>
    </row>
    <row r="48" spans="1:18">
      <c r="A48" s="11">
        <v>45</v>
      </c>
      <c r="B48" s="102">
        <v>8210510458</v>
      </c>
      <c r="C48" s="103" t="s">
        <v>365</v>
      </c>
      <c r="D48" s="104" t="s">
        <v>245</v>
      </c>
      <c r="E48" s="11">
        <v>62</v>
      </c>
      <c r="F48" s="11" t="s">
        <v>273</v>
      </c>
      <c r="G48" s="11"/>
      <c r="H48" s="105"/>
      <c r="I48" s="11"/>
      <c r="J48" s="11"/>
      <c r="K48" s="105">
        <f t="shared" si="1"/>
        <v>0</v>
      </c>
      <c r="L48" s="11"/>
      <c r="M48" s="105">
        <f t="shared" si="2"/>
        <v>0</v>
      </c>
      <c r="N48" s="11"/>
      <c r="O48" s="11"/>
      <c r="P48" s="105">
        <f t="shared" si="3"/>
        <v>3.1</v>
      </c>
      <c r="Q48" s="11">
        <v>45</v>
      </c>
      <c r="R48" s="11">
        <v>45</v>
      </c>
    </row>
    <row r="49" spans="2:2">
      <c r="B49" s="106"/>
    </row>
  </sheetData>
  <mergeCells count="4">
    <mergeCell ref="A1:R1"/>
    <mergeCell ref="E2:F2"/>
    <mergeCell ref="G2:M2"/>
    <mergeCell ref="N2:O2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"/>
  <sheetViews>
    <sheetView zoomScale="51" zoomScaleNormal="51" topLeftCell="A16" workbookViewId="0">
      <selection activeCell="L56" sqref="L55:L56"/>
    </sheetView>
  </sheetViews>
  <sheetFormatPr defaultColWidth="9" defaultRowHeight="14.25"/>
  <cols>
    <col min="1" max="1" width="9.06666666666667" style="67" customWidth="1"/>
    <col min="2" max="2" width="9" style="67"/>
    <col min="3" max="3" width="11.0666666666667" style="67" customWidth="1"/>
    <col min="4" max="4" width="9" style="67"/>
    <col min="5" max="5" width="9.06666666666667" style="67" customWidth="1"/>
    <col min="6" max="6" width="22.6666666666667" style="68" customWidth="1"/>
    <col min="7" max="8" width="9.06666666666667" style="67" customWidth="1"/>
    <col min="9" max="9" width="26.5333333333333" style="67" customWidth="1"/>
    <col min="10" max="10" width="9.06666666666667" style="67" customWidth="1"/>
    <col min="11" max="11" width="22.0666666666667" style="67" customWidth="1"/>
    <col min="12" max="12" width="16.6666666666667" style="67" customWidth="1"/>
    <col min="13" max="13" width="9.06666666666667" style="67" customWidth="1"/>
    <col min="14" max="14" width="32.6666666666667" style="68" customWidth="1"/>
    <col min="15" max="15" width="18.2" style="67" customWidth="1"/>
    <col min="16" max="16" width="12.7333333333333" style="67" hidden="1" customWidth="1"/>
    <col min="17" max="17" width="9.06666666666667" style="67" customWidth="1"/>
    <col min="18" max="18" width="32.2666666666667" style="69" hidden="1" customWidth="1"/>
    <col min="19" max="19" width="9" style="69" hidden="1" customWidth="1"/>
    <col min="20" max="16384" width="9" style="69"/>
  </cols>
  <sheetData>
    <row r="1" s="65" customFormat="1" ht="20.25" spans="1:19">
      <c r="A1" s="70" t="s">
        <v>366</v>
      </c>
      <c r="B1" s="70"/>
      <c r="C1" s="70"/>
      <c r="D1" s="70"/>
      <c r="E1" s="70"/>
      <c r="F1" s="71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="66" customFormat="1" ht="27.75" spans="1:19">
      <c r="A2" s="72" t="s">
        <v>1</v>
      </c>
      <c r="B2" s="72" t="s">
        <v>2</v>
      </c>
      <c r="C2" s="72" t="s">
        <v>3</v>
      </c>
      <c r="D2" s="72" t="s">
        <v>4</v>
      </c>
      <c r="E2" s="72" t="s">
        <v>5</v>
      </c>
      <c r="F2" s="73"/>
      <c r="G2" s="72" t="s">
        <v>6</v>
      </c>
      <c r="H2" s="72"/>
      <c r="I2" s="78"/>
      <c r="J2" s="78"/>
      <c r="K2" s="78"/>
      <c r="L2" s="78"/>
      <c r="M2" s="72" t="s">
        <v>7</v>
      </c>
      <c r="N2" s="78"/>
      <c r="O2" s="79" t="s">
        <v>8</v>
      </c>
      <c r="P2" s="80" t="s">
        <v>9</v>
      </c>
      <c r="Q2" s="72" t="s">
        <v>10</v>
      </c>
      <c r="R2" s="72" t="s">
        <v>367</v>
      </c>
      <c r="S2" s="81" t="s">
        <v>368</v>
      </c>
    </row>
    <row r="3" s="65" customFormat="1" ht="15" spans="1:19">
      <c r="A3" s="11"/>
      <c r="B3" s="11"/>
      <c r="C3" s="11"/>
      <c r="D3" s="11"/>
      <c r="E3" s="11" t="s">
        <v>37</v>
      </c>
      <c r="F3" s="74" t="s">
        <v>38</v>
      </c>
      <c r="G3" s="12" t="s">
        <v>39</v>
      </c>
      <c r="H3" s="75" t="s">
        <v>369</v>
      </c>
      <c r="I3" s="74" t="s">
        <v>41</v>
      </c>
      <c r="J3" s="11" t="s">
        <v>42</v>
      </c>
      <c r="K3" s="74" t="s">
        <v>41</v>
      </c>
      <c r="L3" s="11" t="s">
        <v>43</v>
      </c>
      <c r="M3" s="11" t="s">
        <v>44</v>
      </c>
      <c r="N3" s="74" t="s">
        <v>41</v>
      </c>
      <c r="O3" s="21" t="s">
        <v>45</v>
      </c>
      <c r="P3" s="10"/>
      <c r="Q3" s="10"/>
      <c r="R3" s="82"/>
      <c r="S3" s="82"/>
    </row>
    <row r="4" s="65" customFormat="1" ht="43.5" spans="1:19">
      <c r="A4" s="11">
        <v>1</v>
      </c>
      <c r="B4" s="11" t="s">
        <v>370</v>
      </c>
      <c r="C4" s="11">
        <v>8210510417</v>
      </c>
      <c r="D4" s="11" t="s">
        <v>371</v>
      </c>
      <c r="E4" s="76">
        <v>64</v>
      </c>
      <c r="F4" s="77" t="s">
        <v>372</v>
      </c>
      <c r="G4" s="76">
        <v>488</v>
      </c>
      <c r="H4" s="76">
        <f t="shared" ref="H4:H18" si="0">G4/488*100</f>
        <v>100</v>
      </c>
      <c r="I4" s="77" t="s">
        <v>373</v>
      </c>
      <c r="J4" s="76"/>
      <c r="K4" s="77"/>
      <c r="L4" s="11">
        <f t="shared" ref="L4:L40" si="1">0.9*H4+0.1*J4</f>
        <v>90</v>
      </c>
      <c r="M4" s="76"/>
      <c r="N4" s="77"/>
      <c r="O4" s="11">
        <f t="shared" ref="O4:O40" si="2">0.05*E4+0.9*L4+0.05*M4</f>
        <v>84.2</v>
      </c>
      <c r="P4" s="11">
        <f t="shared" ref="P4:P40" si="3">RANK(O4,$O$4:$O$40)</f>
        <v>1</v>
      </c>
      <c r="Q4" s="11">
        <f t="shared" ref="Q4:Q40" si="4">RANK(O4,$O$4:$O$40)</f>
        <v>1</v>
      </c>
      <c r="R4" s="83" t="s">
        <v>374</v>
      </c>
      <c r="S4" s="84"/>
    </row>
    <row r="5" ht="30" spans="1:19">
      <c r="A5" s="11">
        <v>2</v>
      </c>
      <c r="B5" s="11" t="s">
        <v>375</v>
      </c>
      <c r="C5" s="11">
        <v>8210510427</v>
      </c>
      <c r="D5" s="11" t="s">
        <v>371</v>
      </c>
      <c r="E5" s="76">
        <v>100</v>
      </c>
      <c r="F5" s="77" t="s">
        <v>376</v>
      </c>
      <c r="G5" s="76">
        <v>220</v>
      </c>
      <c r="H5" s="76">
        <f t="shared" si="0"/>
        <v>45.0819672131148</v>
      </c>
      <c r="I5" s="77" t="s">
        <v>377</v>
      </c>
      <c r="J5" s="76"/>
      <c r="K5" s="77"/>
      <c r="L5" s="11">
        <f t="shared" si="1"/>
        <v>40.5737704918033</v>
      </c>
      <c r="M5" s="76">
        <v>35</v>
      </c>
      <c r="N5" s="77" t="s">
        <v>378</v>
      </c>
      <c r="O5" s="11">
        <f t="shared" si="2"/>
        <v>43.266393442623</v>
      </c>
      <c r="P5" s="11">
        <f t="shared" si="3"/>
        <v>2</v>
      </c>
      <c r="Q5" s="11">
        <f t="shared" si="4"/>
        <v>2</v>
      </c>
      <c r="R5" s="83" t="s">
        <v>379</v>
      </c>
      <c r="S5" s="84"/>
    </row>
    <row r="6" ht="43.5" spans="1:19">
      <c r="A6" s="11">
        <v>3</v>
      </c>
      <c r="B6" s="11" t="s">
        <v>380</v>
      </c>
      <c r="C6" s="11">
        <v>8210510421</v>
      </c>
      <c r="D6" s="11" t="s">
        <v>371</v>
      </c>
      <c r="E6" s="76">
        <v>100</v>
      </c>
      <c r="F6" s="77" t="s">
        <v>381</v>
      </c>
      <c r="G6" s="76">
        <v>208</v>
      </c>
      <c r="H6" s="76">
        <f t="shared" si="0"/>
        <v>42.6229508196721</v>
      </c>
      <c r="I6" s="77" t="s">
        <v>382</v>
      </c>
      <c r="J6" s="76"/>
      <c r="K6" s="77"/>
      <c r="L6" s="11">
        <f t="shared" si="1"/>
        <v>38.3606557377049</v>
      </c>
      <c r="M6" s="76">
        <v>70</v>
      </c>
      <c r="N6" s="77" t="s">
        <v>383</v>
      </c>
      <c r="O6" s="11">
        <f t="shared" si="2"/>
        <v>43.0245901639344</v>
      </c>
      <c r="P6" s="11">
        <f t="shared" si="3"/>
        <v>3</v>
      </c>
      <c r="Q6" s="11">
        <f t="shared" si="4"/>
        <v>3</v>
      </c>
      <c r="R6" s="83" t="s">
        <v>384</v>
      </c>
      <c r="S6" s="84"/>
    </row>
    <row r="7" ht="58.5" spans="1:19">
      <c r="A7" s="11">
        <v>4</v>
      </c>
      <c r="B7" s="11" t="s">
        <v>385</v>
      </c>
      <c r="C7" s="11">
        <v>8210510402</v>
      </c>
      <c r="D7" s="11" t="s">
        <v>371</v>
      </c>
      <c r="E7" s="76">
        <v>85</v>
      </c>
      <c r="F7" s="77" t="s">
        <v>386</v>
      </c>
      <c r="G7" s="76">
        <v>200</v>
      </c>
      <c r="H7" s="76">
        <f t="shared" si="0"/>
        <v>40.9836065573771</v>
      </c>
      <c r="I7" s="77" t="s">
        <v>387</v>
      </c>
      <c r="J7" s="76"/>
      <c r="K7" s="77"/>
      <c r="L7" s="11">
        <f t="shared" si="1"/>
        <v>36.8852459016393</v>
      </c>
      <c r="M7" s="76">
        <v>10</v>
      </c>
      <c r="N7" s="77" t="s">
        <v>388</v>
      </c>
      <c r="O7" s="11">
        <f t="shared" si="2"/>
        <v>37.9467213114754</v>
      </c>
      <c r="P7" s="11">
        <f t="shared" si="3"/>
        <v>4</v>
      </c>
      <c r="Q7" s="11">
        <f t="shared" si="4"/>
        <v>4</v>
      </c>
      <c r="R7" s="83" t="s">
        <v>389</v>
      </c>
      <c r="S7" s="84"/>
    </row>
    <row r="8" ht="28.5" spans="1:19">
      <c r="A8" s="11">
        <v>5</v>
      </c>
      <c r="B8" s="11" t="s">
        <v>390</v>
      </c>
      <c r="C8" s="11">
        <v>8210510398</v>
      </c>
      <c r="D8" s="11" t="s">
        <v>371</v>
      </c>
      <c r="E8" s="76">
        <v>73</v>
      </c>
      <c r="F8" s="77" t="s">
        <v>391</v>
      </c>
      <c r="G8" s="76">
        <v>112</v>
      </c>
      <c r="H8" s="76">
        <f t="shared" si="0"/>
        <v>22.9508196721311</v>
      </c>
      <c r="I8" s="76" t="s">
        <v>392</v>
      </c>
      <c r="J8" s="76"/>
      <c r="K8" s="77"/>
      <c r="L8" s="11">
        <f t="shared" si="1"/>
        <v>20.655737704918</v>
      </c>
      <c r="M8" s="76">
        <v>40</v>
      </c>
      <c r="N8" s="77" t="s">
        <v>393</v>
      </c>
      <c r="O8" s="11">
        <f t="shared" si="2"/>
        <v>24.2401639344262</v>
      </c>
      <c r="P8" s="11">
        <f t="shared" si="3"/>
        <v>5</v>
      </c>
      <c r="Q8" s="11">
        <f t="shared" si="4"/>
        <v>5</v>
      </c>
      <c r="R8" s="83" t="s">
        <v>394</v>
      </c>
      <c r="S8" s="84"/>
    </row>
    <row r="9" ht="45" spans="1:19">
      <c r="A9" s="11">
        <v>6</v>
      </c>
      <c r="B9" s="11" t="s">
        <v>395</v>
      </c>
      <c r="C9" s="11">
        <v>8210510418</v>
      </c>
      <c r="D9" s="11" t="s">
        <v>371</v>
      </c>
      <c r="E9" s="76">
        <v>100</v>
      </c>
      <c r="F9" s="77" t="s">
        <v>396</v>
      </c>
      <c r="G9" s="76">
        <v>95</v>
      </c>
      <c r="H9" s="76">
        <f t="shared" si="0"/>
        <v>19.4672131147541</v>
      </c>
      <c r="I9" s="77" t="s">
        <v>397</v>
      </c>
      <c r="J9" s="76"/>
      <c r="K9" s="77"/>
      <c r="L9" s="11">
        <f t="shared" si="1"/>
        <v>17.5204918032787</v>
      </c>
      <c r="M9" s="76">
        <v>45</v>
      </c>
      <c r="N9" s="77" t="s">
        <v>398</v>
      </c>
      <c r="O9" s="11">
        <f t="shared" si="2"/>
        <v>23.0184426229508</v>
      </c>
      <c r="P9" s="11">
        <f t="shared" si="3"/>
        <v>6</v>
      </c>
      <c r="Q9" s="11">
        <f t="shared" si="4"/>
        <v>6</v>
      </c>
      <c r="R9" s="83" t="s">
        <v>399</v>
      </c>
      <c r="S9" s="84"/>
    </row>
    <row r="10" ht="30" spans="1:19">
      <c r="A10" s="11">
        <v>7</v>
      </c>
      <c r="B10" s="11" t="s">
        <v>400</v>
      </c>
      <c r="C10" s="11">
        <v>8210510395</v>
      </c>
      <c r="D10" s="11" t="s">
        <v>371</v>
      </c>
      <c r="E10" s="76">
        <v>100</v>
      </c>
      <c r="F10" s="77" t="s">
        <v>401</v>
      </c>
      <c r="G10" s="76">
        <v>20</v>
      </c>
      <c r="H10" s="76">
        <f t="shared" si="0"/>
        <v>4.0983606557377</v>
      </c>
      <c r="I10" s="76" t="s">
        <v>402</v>
      </c>
      <c r="J10" s="76">
        <v>10</v>
      </c>
      <c r="K10" s="77" t="s">
        <v>403</v>
      </c>
      <c r="L10" s="11">
        <f t="shared" si="1"/>
        <v>4.68852459016393</v>
      </c>
      <c r="M10" s="76">
        <v>75</v>
      </c>
      <c r="N10" s="77" t="s">
        <v>404</v>
      </c>
      <c r="O10" s="11">
        <f t="shared" si="2"/>
        <v>12.9696721311475</v>
      </c>
      <c r="P10" s="11">
        <f t="shared" si="3"/>
        <v>7</v>
      </c>
      <c r="Q10" s="11">
        <f t="shared" si="4"/>
        <v>7</v>
      </c>
      <c r="R10" s="85" t="s">
        <v>405</v>
      </c>
      <c r="S10" s="84"/>
    </row>
    <row r="11" ht="43.5" spans="1:19">
      <c r="A11" s="11">
        <v>8</v>
      </c>
      <c r="B11" s="11" t="s">
        <v>406</v>
      </c>
      <c r="C11" s="11">
        <v>8210510425</v>
      </c>
      <c r="D11" s="11" t="s">
        <v>371</v>
      </c>
      <c r="E11" s="76">
        <v>100</v>
      </c>
      <c r="F11" s="77" t="s">
        <v>407</v>
      </c>
      <c r="G11" s="76">
        <v>20</v>
      </c>
      <c r="H11" s="76">
        <f t="shared" si="0"/>
        <v>4.0983606557377</v>
      </c>
      <c r="I11" s="76" t="s">
        <v>408</v>
      </c>
      <c r="J11" s="76">
        <v>10</v>
      </c>
      <c r="K11" s="77" t="s">
        <v>409</v>
      </c>
      <c r="L11" s="11">
        <f t="shared" si="1"/>
        <v>4.68852459016393</v>
      </c>
      <c r="M11" s="76">
        <v>75</v>
      </c>
      <c r="N11" s="77" t="s">
        <v>410</v>
      </c>
      <c r="O11" s="11">
        <f t="shared" si="2"/>
        <v>12.9696721311475</v>
      </c>
      <c r="P11" s="11">
        <f t="shared" si="3"/>
        <v>7</v>
      </c>
      <c r="Q11" s="11">
        <f t="shared" si="4"/>
        <v>7</v>
      </c>
      <c r="R11" s="83" t="s">
        <v>411</v>
      </c>
      <c r="S11" s="84"/>
    </row>
    <row r="12" ht="30" spans="1:19">
      <c r="A12" s="11">
        <v>9</v>
      </c>
      <c r="B12" s="11" t="s">
        <v>412</v>
      </c>
      <c r="C12" s="11">
        <v>8210510409</v>
      </c>
      <c r="D12" s="11" t="s">
        <v>371</v>
      </c>
      <c r="E12" s="76">
        <v>92</v>
      </c>
      <c r="F12" s="77" t="s">
        <v>413</v>
      </c>
      <c r="G12" s="76">
        <v>40</v>
      </c>
      <c r="H12" s="76">
        <f t="shared" si="0"/>
        <v>8.19672131147541</v>
      </c>
      <c r="I12" s="76" t="s">
        <v>414</v>
      </c>
      <c r="J12" s="76"/>
      <c r="K12" s="77"/>
      <c r="L12" s="11">
        <f t="shared" si="1"/>
        <v>7.37704918032787</v>
      </c>
      <c r="M12" s="76">
        <v>10</v>
      </c>
      <c r="N12" s="77" t="s">
        <v>388</v>
      </c>
      <c r="O12" s="11">
        <f t="shared" si="2"/>
        <v>11.7393442622951</v>
      </c>
      <c r="P12" s="11">
        <f t="shared" si="3"/>
        <v>9</v>
      </c>
      <c r="Q12" s="11">
        <f t="shared" si="4"/>
        <v>9</v>
      </c>
      <c r="R12" s="83" t="s">
        <v>415</v>
      </c>
      <c r="S12" s="84"/>
    </row>
    <row r="13" ht="43.5" spans="1:19">
      <c r="A13" s="11">
        <v>10</v>
      </c>
      <c r="B13" s="11" t="s">
        <v>416</v>
      </c>
      <c r="C13" s="11">
        <v>8210510399</v>
      </c>
      <c r="D13" s="11" t="s">
        <v>371</v>
      </c>
      <c r="E13" s="76">
        <v>100</v>
      </c>
      <c r="F13" s="77" t="s">
        <v>417</v>
      </c>
      <c r="G13" s="76">
        <v>20</v>
      </c>
      <c r="H13" s="76">
        <f t="shared" si="0"/>
        <v>4.0983606557377</v>
      </c>
      <c r="I13" s="76" t="s">
        <v>418</v>
      </c>
      <c r="J13" s="76"/>
      <c r="K13" s="77"/>
      <c r="L13" s="11">
        <f t="shared" si="1"/>
        <v>3.68852459016393</v>
      </c>
      <c r="M13" s="76">
        <v>65</v>
      </c>
      <c r="N13" s="77" t="s">
        <v>419</v>
      </c>
      <c r="O13" s="11">
        <f t="shared" si="2"/>
        <v>11.5696721311475</v>
      </c>
      <c r="P13" s="11">
        <f t="shared" si="3"/>
        <v>10</v>
      </c>
      <c r="Q13" s="11">
        <f t="shared" si="4"/>
        <v>10</v>
      </c>
      <c r="R13" s="83" t="s">
        <v>420</v>
      </c>
      <c r="S13" s="84"/>
    </row>
    <row r="14" ht="30" spans="1:19">
      <c r="A14" s="11">
        <v>11</v>
      </c>
      <c r="B14" s="11" t="s">
        <v>421</v>
      </c>
      <c r="C14" s="11">
        <v>8210510397</v>
      </c>
      <c r="D14" s="11" t="s">
        <v>371</v>
      </c>
      <c r="E14" s="76">
        <v>85</v>
      </c>
      <c r="F14" s="77" t="s">
        <v>422</v>
      </c>
      <c r="G14" s="76">
        <v>40</v>
      </c>
      <c r="H14" s="76">
        <f t="shared" si="0"/>
        <v>8.19672131147541</v>
      </c>
      <c r="I14" s="76" t="s">
        <v>423</v>
      </c>
      <c r="J14" s="76"/>
      <c r="K14" s="77"/>
      <c r="L14" s="11">
        <f t="shared" si="1"/>
        <v>7.37704918032787</v>
      </c>
      <c r="M14" s="76">
        <v>5</v>
      </c>
      <c r="N14" s="77" t="s">
        <v>106</v>
      </c>
      <c r="O14" s="11">
        <f t="shared" si="2"/>
        <v>11.1393442622951</v>
      </c>
      <c r="P14" s="11">
        <f t="shared" si="3"/>
        <v>11</v>
      </c>
      <c r="Q14" s="11">
        <f t="shared" si="4"/>
        <v>11</v>
      </c>
      <c r="R14" s="83" t="s">
        <v>424</v>
      </c>
      <c r="S14" s="84"/>
    </row>
    <row r="15" ht="58.5" spans="1:19">
      <c r="A15" s="11">
        <v>12</v>
      </c>
      <c r="B15" s="11" t="s">
        <v>425</v>
      </c>
      <c r="C15" s="11">
        <v>8210510407</v>
      </c>
      <c r="D15" s="11" t="s">
        <v>371</v>
      </c>
      <c r="E15" s="76">
        <v>100</v>
      </c>
      <c r="F15" s="77" t="s">
        <v>426</v>
      </c>
      <c r="G15" s="76">
        <v>20</v>
      </c>
      <c r="H15" s="76">
        <f t="shared" si="0"/>
        <v>4.0983606557377</v>
      </c>
      <c r="I15" s="76" t="s">
        <v>408</v>
      </c>
      <c r="J15" s="76"/>
      <c r="K15" s="77"/>
      <c r="L15" s="11">
        <f t="shared" si="1"/>
        <v>3.68852459016393</v>
      </c>
      <c r="M15" s="76">
        <v>55</v>
      </c>
      <c r="N15" s="77" t="s">
        <v>427</v>
      </c>
      <c r="O15" s="11">
        <f t="shared" si="2"/>
        <v>11.0696721311475</v>
      </c>
      <c r="P15" s="11">
        <f t="shared" si="3"/>
        <v>12</v>
      </c>
      <c r="Q15" s="11">
        <f t="shared" si="4"/>
        <v>12</v>
      </c>
      <c r="R15" s="83" t="s">
        <v>428</v>
      </c>
      <c r="S15" s="84"/>
    </row>
    <row r="16" ht="30" spans="1:19">
      <c r="A16" s="11">
        <v>13</v>
      </c>
      <c r="B16" s="11" t="s">
        <v>429</v>
      </c>
      <c r="C16" s="11">
        <v>8210510411</v>
      </c>
      <c r="D16" s="11" t="s">
        <v>371</v>
      </c>
      <c r="E16" s="76">
        <v>93</v>
      </c>
      <c r="F16" s="77" t="s">
        <v>430</v>
      </c>
      <c r="G16" s="76">
        <v>20</v>
      </c>
      <c r="H16" s="76">
        <f t="shared" si="0"/>
        <v>4.0983606557377</v>
      </c>
      <c r="I16" s="76" t="s">
        <v>408</v>
      </c>
      <c r="J16" s="76"/>
      <c r="K16" s="77"/>
      <c r="L16" s="11">
        <f t="shared" si="1"/>
        <v>3.68852459016393</v>
      </c>
      <c r="M16" s="76">
        <v>45</v>
      </c>
      <c r="N16" s="77" t="s">
        <v>431</v>
      </c>
      <c r="O16" s="11">
        <f t="shared" si="2"/>
        <v>10.2196721311475</v>
      </c>
      <c r="P16" s="11">
        <f t="shared" si="3"/>
        <v>13</v>
      </c>
      <c r="Q16" s="11">
        <f t="shared" si="4"/>
        <v>13</v>
      </c>
      <c r="R16" s="85" t="s">
        <v>432</v>
      </c>
      <c r="S16" s="84"/>
    </row>
    <row r="17" ht="15" spans="1:19">
      <c r="A17" s="11">
        <v>14</v>
      </c>
      <c r="B17" s="11" t="s">
        <v>433</v>
      </c>
      <c r="C17" s="11">
        <v>8210510400</v>
      </c>
      <c r="D17" s="11" t="s">
        <v>371</v>
      </c>
      <c r="E17" s="76">
        <v>66</v>
      </c>
      <c r="F17" s="77" t="s">
        <v>434</v>
      </c>
      <c r="G17" s="76">
        <v>40</v>
      </c>
      <c r="H17" s="76">
        <f t="shared" si="0"/>
        <v>8.19672131147541</v>
      </c>
      <c r="I17" s="77" t="s">
        <v>435</v>
      </c>
      <c r="J17" s="76"/>
      <c r="K17" s="77"/>
      <c r="L17" s="11">
        <f t="shared" si="1"/>
        <v>7.37704918032787</v>
      </c>
      <c r="M17" s="76"/>
      <c r="N17" s="77"/>
      <c r="O17" s="11">
        <f t="shared" si="2"/>
        <v>9.93934426229508</v>
      </c>
      <c r="P17" s="11">
        <f t="shared" si="3"/>
        <v>14</v>
      </c>
      <c r="Q17" s="11">
        <f t="shared" si="4"/>
        <v>14</v>
      </c>
      <c r="R17" s="83" t="s">
        <v>436</v>
      </c>
      <c r="S17" s="84"/>
    </row>
    <row r="18" ht="15" spans="1:19">
      <c r="A18" s="11">
        <v>15</v>
      </c>
      <c r="B18" s="11" t="s">
        <v>437</v>
      </c>
      <c r="C18" s="11">
        <v>8210510419</v>
      </c>
      <c r="D18" s="11" t="s">
        <v>371</v>
      </c>
      <c r="E18" s="76">
        <v>62</v>
      </c>
      <c r="F18" s="77" t="s">
        <v>438</v>
      </c>
      <c r="G18" s="76">
        <v>40</v>
      </c>
      <c r="H18" s="76">
        <f t="shared" si="0"/>
        <v>8.19672131147541</v>
      </c>
      <c r="I18" s="76" t="s">
        <v>439</v>
      </c>
      <c r="J18" s="76"/>
      <c r="K18" s="77"/>
      <c r="L18" s="11">
        <f t="shared" si="1"/>
        <v>7.37704918032787</v>
      </c>
      <c r="M18" s="76"/>
      <c r="N18" s="77"/>
      <c r="O18" s="11">
        <f t="shared" si="2"/>
        <v>9.73934426229508</v>
      </c>
      <c r="P18" s="11">
        <f t="shared" si="3"/>
        <v>15</v>
      </c>
      <c r="Q18" s="11">
        <f t="shared" si="4"/>
        <v>15</v>
      </c>
      <c r="R18" s="85" t="s">
        <v>440</v>
      </c>
      <c r="S18" s="84"/>
    </row>
    <row r="19" ht="60" spans="1:19">
      <c r="A19" s="11">
        <v>16</v>
      </c>
      <c r="B19" s="11" t="s">
        <v>441</v>
      </c>
      <c r="C19" s="11">
        <v>8210510410</v>
      </c>
      <c r="D19" s="11" t="s">
        <v>371</v>
      </c>
      <c r="E19" s="76">
        <v>100</v>
      </c>
      <c r="F19" s="77" t="s">
        <v>442</v>
      </c>
      <c r="G19" s="76"/>
      <c r="H19" s="76"/>
      <c r="I19" s="76"/>
      <c r="J19" s="76"/>
      <c r="K19" s="77"/>
      <c r="L19" s="11">
        <f t="shared" si="1"/>
        <v>0</v>
      </c>
      <c r="M19" s="76">
        <v>75</v>
      </c>
      <c r="N19" s="77" t="s">
        <v>443</v>
      </c>
      <c r="O19" s="11">
        <f t="shared" si="2"/>
        <v>8.75</v>
      </c>
      <c r="P19" s="11">
        <f t="shared" si="3"/>
        <v>16</v>
      </c>
      <c r="Q19" s="11">
        <f t="shared" si="4"/>
        <v>16</v>
      </c>
      <c r="R19" s="83" t="s">
        <v>444</v>
      </c>
      <c r="S19" s="84"/>
    </row>
    <row r="20" ht="28.5" spans="1:19">
      <c r="A20" s="11">
        <v>17</v>
      </c>
      <c r="B20" s="11" t="s">
        <v>445</v>
      </c>
      <c r="C20" s="11">
        <v>8210510413</v>
      </c>
      <c r="D20" s="11" t="s">
        <v>371</v>
      </c>
      <c r="E20" s="76">
        <v>96</v>
      </c>
      <c r="F20" s="77" t="s">
        <v>446</v>
      </c>
      <c r="G20" s="76">
        <v>20</v>
      </c>
      <c r="H20" s="76">
        <f>G20/488*100</f>
        <v>4.0983606557377</v>
      </c>
      <c r="I20" s="76" t="s">
        <v>408</v>
      </c>
      <c r="J20" s="76"/>
      <c r="K20" s="77"/>
      <c r="L20" s="11">
        <f t="shared" si="1"/>
        <v>3.68852459016393</v>
      </c>
      <c r="M20" s="76">
        <v>5</v>
      </c>
      <c r="N20" s="77" t="s">
        <v>106</v>
      </c>
      <c r="O20" s="11">
        <f t="shared" si="2"/>
        <v>8.36967213114754</v>
      </c>
      <c r="P20" s="11">
        <f t="shared" si="3"/>
        <v>17</v>
      </c>
      <c r="Q20" s="11">
        <f t="shared" si="4"/>
        <v>17</v>
      </c>
      <c r="R20" s="83" t="s">
        <v>447</v>
      </c>
      <c r="S20" s="84"/>
    </row>
    <row r="21" ht="15" spans="1:19">
      <c r="A21" s="11">
        <v>18</v>
      </c>
      <c r="B21" s="11" t="s">
        <v>448</v>
      </c>
      <c r="C21" s="11">
        <v>8210510404</v>
      </c>
      <c r="D21" s="11" t="s">
        <v>371</v>
      </c>
      <c r="E21" s="76">
        <v>92</v>
      </c>
      <c r="F21" s="77" t="s">
        <v>449</v>
      </c>
      <c r="G21" s="76">
        <v>20</v>
      </c>
      <c r="H21" s="76">
        <f>G21/488*100</f>
        <v>4.0983606557377</v>
      </c>
      <c r="I21" s="76" t="s">
        <v>408</v>
      </c>
      <c r="J21" s="76"/>
      <c r="K21" s="77"/>
      <c r="L21" s="11">
        <f t="shared" si="1"/>
        <v>3.68852459016393</v>
      </c>
      <c r="M21" s="76">
        <v>5</v>
      </c>
      <c r="N21" s="77" t="s">
        <v>106</v>
      </c>
      <c r="O21" s="11">
        <f t="shared" si="2"/>
        <v>8.16967213114754</v>
      </c>
      <c r="P21" s="11">
        <f t="shared" si="3"/>
        <v>18</v>
      </c>
      <c r="Q21" s="11">
        <f t="shared" si="4"/>
        <v>18</v>
      </c>
      <c r="R21" s="86" t="s">
        <v>450</v>
      </c>
      <c r="S21" s="84"/>
    </row>
    <row r="22" ht="58.5" spans="1:19">
      <c r="A22" s="11">
        <v>19</v>
      </c>
      <c r="B22" s="11" t="s">
        <v>451</v>
      </c>
      <c r="C22" s="11">
        <v>8210510403</v>
      </c>
      <c r="D22" s="11" t="s">
        <v>371</v>
      </c>
      <c r="E22" s="76">
        <v>95</v>
      </c>
      <c r="F22" s="77" t="s">
        <v>452</v>
      </c>
      <c r="G22" s="76">
        <v>20</v>
      </c>
      <c r="H22" s="76">
        <f>G22/488*100</f>
        <v>4.0983606557377</v>
      </c>
      <c r="I22" s="76" t="s">
        <v>408</v>
      </c>
      <c r="J22" s="76"/>
      <c r="K22" s="77"/>
      <c r="L22" s="11">
        <f t="shared" si="1"/>
        <v>3.68852459016393</v>
      </c>
      <c r="M22" s="76"/>
      <c r="N22" s="77"/>
      <c r="O22" s="11">
        <f t="shared" si="2"/>
        <v>8.06967213114754</v>
      </c>
      <c r="P22" s="11">
        <f t="shared" si="3"/>
        <v>19</v>
      </c>
      <c r="Q22" s="11">
        <f t="shared" si="4"/>
        <v>19</v>
      </c>
      <c r="R22" s="83" t="s">
        <v>453</v>
      </c>
      <c r="S22" s="84"/>
    </row>
    <row r="23" ht="30" spans="1:19">
      <c r="A23" s="11">
        <v>20</v>
      </c>
      <c r="B23" s="11" t="s">
        <v>454</v>
      </c>
      <c r="C23" s="11">
        <v>8210510401</v>
      </c>
      <c r="D23" s="11" t="s">
        <v>371</v>
      </c>
      <c r="E23" s="76">
        <v>80</v>
      </c>
      <c r="F23" s="77" t="s">
        <v>455</v>
      </c>
      <c r="G23" s="76">
        <v>20</v>
      </c>
      <c r="H23" s="76">
        <f>G23/488*100</f>
        <v>4.0983606557377</v>
      </c>
      <c r="I23" s="76" t="s">
        <v>408</v>
      </c>
      <c r="J23" s="76"/>
      <c r="K23" s="77"/>
      <c r="L23" s="11">
        <f t="shared" si="1"/>
        <v>3.68852459016393</v>
      </c>
      <c r="M23" s="76">
        <v>10</v>
      </c>
      <c r="N23" s="77" t="s">
        <v>388</v>
      </c>
      <c r="O23" s="11">
        <f t="shared" si="2"/>
        <v>7.81967213114754</v>
      </c>
      <c r="P23" s="11">
        <f t="shared" si="3"/>
        <v>20</v>
      </c>
      <c r="Q23" s="11">
        <f t="shared" si="4"/>
        <v>20</v>
      </c>
      <c r="R23" s="85" t="s">
        <v>456</v>
      </c>
      <c r="S23" s="84"/>
    </row>
    <row r="24" ht="30" spans="1:19">
      <c r="A24" s="11">
        <v>21</v>
      </c>
      <c r="B24" s="11" t="s">
        <v>457</v>
      </c>
      <c r="C24" s="11">
        <v>8210510405</v>
      </c>
      <c r="D24" s="11" t="s">
        <v>371</v>
      </c>
      <c r="E24" s="76">
        <v>72</v>
      </c>
      <c r="F24" s="77" t="s">
        <v>458</v>
      </c>
      <c r="G24" s="76"/>
      <c r="H24" s="76"/>
      <c r="I24" s="76"/>
      <c r="J24" s="76"/>
      <c r="K24" s="77"/>
      <c r="L24" s="11">
        <f t="shared" si="1"/>
        <v>0</v>
      </c>
      <c r="M24" s="76">
        <v>80</v>
      </c>
      <c r="N24" s="77" t="s">
        <v>459</v>
      </c>
      <c r="O24" s="11">
        <f t="shared" si="2"/>
        <v>7.6</v>
      </c>
      <c r="P24" s="11">
        <f t="shared" si="3"/>
        <v>21</v>
      </c>
      <c r="Q24" s="11">
        <f t="shared" si="4"/>
        <v>21</v>
      </c>
      <c r="R24" s="83" t="s">
        <v>460</v>
      </c>
      <c r="S24" s="84"/>
    </row>
    <row r="25" ht="45" spans="1:19">
      <c r="A25" s="11">
        <v>22</v>
      </c>
      <c r="B25" s="11" t="s">
        <v>461</v>
      </c>
      <c r="C25" s="11">
        <v>8210510396</v>
      </c>
      <c r="D25" s="11" t="s">
        <v>371</v>
      </c>
      <c r="E25" s="76">
        <v>100</v>
      </c>
      <c r="F25" s="77" t="s">
        <v>462</v>
      </c>
      <c r="G25" s="76"/>
      <c r="H25" s="76"/>
      <c r="I25" s="76"/>
      <c r="J25" s="76">
        <f>10+20/3</f>
        <v>16.6666666666667</v>
      </c>
      <c r="K25" s="77" t="s">
        <v>463</v>
      </c>
      <c r="L25" s="11">
        <f t="shared" si="1"/>
        <v>1.66666666666667</v>
      </c>
      <c r="M25" s="76">
        <v>10</v>
      </c>
      <c r="N25" s="77" t="s">
        <v>388</v>
      </c>
      <c r="O25" s="11">
        <f t="shared" si="2"/>
        <v>7</v>
      </c>
      <c r="P25" s="11">
        <f t="shared" si="3"/>
        <v>22</v>
      </c>
      <c r="Q25" s="11">
        <f t="shared" si="4"/>
        <v>22</v>
      </c>
      <c r="R25" s="85" t="s">
        <v>464</v>
      </c>
      <c r="S25" s="84"/>
    </row>
    <row r="26" ht="30" spans="1:19">
      <c r="A26" s="11">
        <v>23</v>
      </c>
      <c r="B26" s="11" t="s">
        <v>465</v>
      </c>
      <c r="C26" s="11">
        <v>8210510426</v>
      </c>
      <c r="D26" s="11" t="s">
        <v>371</v>
      </c>
      <c r="E26" s="76">
        <v>100</v>
      </c>
      <c r="F26" s="77" t="s">
        <v>466</v>
      </c>
      <c r="G26" s="76"/>
      <c r="H26" s="76"/>
      <c r="I26" s="76"/>
      <c r="J26" s="76"/>
      <c r="K26" s="77"/>
      <c r="L26" s="11">
        <f t="shared" si="1"/>
        <v>0</v>
      </c>
      <c r="M26" s="76">
        <v>35</v>
      </c>
      <c r="N26" s="77" t="s">
        <v>467</v>
      </c>
      <c r="O26" s="11">
        <f t="shared" si="2"/>
        <v>6.75</v>
      </c>
      <c r="P26" s="11">
        <f t="shared" si="3"/>
        <v>23</v>
      </c>
      <c r="Q26" s="11">
        <f t="shared" si="4"/>
        <v>23</v>
      </c>
      <c r="R26" s="83" t="s">
        <v>468</v>
      </c>
      <c r="S26" s="84"/>
    </row>
    <row r="27" ht="15" spans="1:19">
      <c r="A27" s="11">
        <v>24</v>
      </c>
      <c r="B27" s="11" t="s">
        <v>469</v>
      </c>
      <c r="C27" s="11">
        <v>8210510393</v>
      </c>
      <c r="D27" s="11" t="s">
        <v>371</v>
      </c>
      <c r="E27" s="76">
        <v>60</v>
      </c>
      <c r="F27" s="77"/>
      <c r="G27" s="76">
        <v>20</v>
      </c>
      <c r="H27" s="76">
        <f>G27/488*100</f>
        <v>4.0983606557377</v>
      </c>
      <c r="I27" s="76" t="s">
        <v>408</v>
      </c>
      <c r="J27" s="76"/>
      <c r="K27" s="77"/>
      <c r="L27" s="11">
        <f t="shared" si="1"/>
        <v>3.68852459016393</v>
      </c>
      <c r="M27" s="76"/>
      <c r="N27" s="77"/>
      <c r="O27" s="11">
        <f t="shared" si="2"/>
        <v>6.31967213114754</v>
      </c>
      <c r="P27" s="11">
        <f t="shared" si="3"/>
        <v>24</v>
      </c>
      <c r="Q27" s="11">
        <f t="shared" si="4"/>
        <v>24</v>
      </c>
      <c r="R27" s="186" t="s">
        <v>470</v>
      </c>
      <c r="S27" s="84"/>
    </row>
    <row r="28" ht="15" spans="1:19">
      <c r="A28" s="11">
        <v>25</v>
      </c>
      <c r="B28" s="11" t="s">
        <v>471</v>
      </c>
      <c r="C28" s="11">
        <v>8210510423</v>
      </c>
      <c r="D28" s="11" t="s">
        <v>371</v>
      </c>
      <c r="E28" s="76">
        <v>64</v>
      </c>
      <c r="F28" s="77" t="s">
        <v>472</v>
      </c>
      <c r="G28" s="76"/>
      <c r="H28" s="76"/>
      <c r="I28" s="76"/>
      <c r="J28" s="76"/>
      <c r="K28" s="77"/>
      <c r="L28" s="11">
        <f t="shared" si="1"/>
        <v>0</v>
      </c>
      <c r="M28" s="76">
        <v>60</v>
      </c>
      <c r="N28" s="77" t="s">
        <v>473</v>
      </c>
      <c r="O28" s="11">
        <f t="shared" si="2"/>
        <v>6.2</v>
      </c>
      <c r="P28" s="11">
        <f t="shared" si="3"/>
        <v>25</v>
      </c>
      <c r="Q28" s="11">
        <f t="shared" si="4"/>
        <v>25</v>
      </c>
      <c r="R28" s="86" t="s">
        <v>474</v>
      </c>
      <c r="S28" s="84"/>
    </row>
    <row r="29" ht="15" spans="1:19">
      <c r="A29" s="11">
        <v>26</v>
      </c>
      <c r="B29" s="11" t="s">
        <v>475</v>
      </c>
      <c r="C29" s="11">
        <v>8210510392</v>
      </c>
      <c r="D29" s="11" t="s">
        <v>371</v>
      </c>
      <c r="E29" s="76">
        <v>64</v>
      </c>
      <c r="F29" s="77" t="s">
        <v>476</v>
      </c>
      <c r="G29" s="76"/>
      <c r="H29" s="76"/>
      <c r="I29" s="76"/>
      <c r="J29" s="76">
        <v>20</v>
      </c>
      <c r="K29" s="77" t="s">
        <v>477</v>
      </c>
      <c r="L29" s="11">
        <f t="shared" si="1"/>
        <v>2</v>
      </c>
      <c r="M29" s="76">
        <v>7</v>
      </c>
      <c r="N29" s="77" t="s">
        <v>106</v>
      </c>
      <c r="O29" s="11">
        <f t="shared" si="2"/>
        <v>5.35</v>
      </c>
      <c r="P29" s="11">
        <f t="shared" si="3"/>
        <v>26</v>
      </c>
      <c r="Q29" s="11">
        <f t="shared" si="4"/>
        <v>26</v>
      </c>
      <c r="R29" s="85" t="s">
        <v>478</v>
      </c>
      <c r="S29" s="84"/>
    </row>
    <row r="30" ht="45" spans="1:19">
      <c r="A30" s="11">
        <v>27</v>
      </c>
      <c r="B30" s="11" t="s">
        <v>479</v>
      </c>
      <c r="C30" s="11">
        <v>8210510414</v>
      </c>
      <c r="D30" s="11" t="s">
        <v>371</v>
      </c>
      <c r="E30" s="76">
        <v>95</v>
      </c>
      <c r="F30" s="77" t="s">
        <v>480</v>
      </c>
      <c r="G30" s="76"/>
      <c r="H30" s="76"/>
      <c r="I30" s="76"/>
      <c r="J30" s="76"/>
      <c r="K30" s="77"/>
      <c r="L30" s="11">
        <f t="shared" si="1"/>
        <v>0</v>
      </c>
      <c r="M30" s="76">
        <v>8</v>
      </c>
      <c r="N30" s="77" t="s">
        <v>106</v>
      </c>
      <c r="O30" s="11">
        <f t="shared" si="2"/>
        <v>5.15</v>
      </c>
      <c r="P30" s="11">
        <f t="shared" si="3"/>
        <v>27</v>
      </c>
      <c r="Q30" s="11">
        <f t="shared" si="4"/>
        <v>27</v>
      </c>
      <c r="R30" s="83" t="s">
        <v>481</v>
      </c>
      <c r="S30" s="84"/>
    </row>
    <row r="31" ht="30" spans="1:19">
      <c r="A31" s="11">
        <v>28</v>
      </c>
      <c r="B31" s="11" t="s">
        <v>482</v>
      </c>
      <c r="C31" s="11">
        <v>8210510391</v>
      </c>
      <c r="D31" s="11" t="s">
        <v>371</v>
      </c>
      <c r="E31" s="76">
        <v>88</v>
      </c>
      <c r="F31" s="77" t="s">
        <v>483</v>
      </c>
      <c r="G31" s="76"/>
      <c r="H31" s="76"/>
      <c r="I31" s="76"/>
      <c r="J31" s="76"/>
      <c r="K31" s="77"/>
      <c r="L31" s="11">
        <f t="shared" si="1"/>
        <v>0</v>
      </c>
      <c r="M31" s="76">
        <v>14</v>
      </c>
      <c r="N31" s="77" t="s">
        <v>388</v>
      </c>
      <c r="O31" s="11">
        <f t="shared" si="2"/>
        <v>5.1</v>
      </c>
      <c r="P31" s="11">
        <f t="shared" si="3"/>
        <v>28</v>
      </c>
      <c r="Q31" s="11">
        <f t="shared" si="4"/>
        <v>28</v>
      </c>
      <c r="R31" s="83" t="s">
        <v>484</v>
      </c>
      <c r="S31" s="84"/>
    </row>
    <row r="32" ht="28.5" spans="1:19">
      <c r="A32" s="11">
        <v>29</v>
      </c>
      <c r="B32" s="11" t="s">
        <v>485</v>
      </c>
      <c r="C32" s="11">
        <v>8210510390</v>
      </c>
      <c r="D32" s="11" t="s">
        <v>371</v>
      </c>
      <c r="E32" s="76">
        <v>84</v>
      </c>
      <c r="F32" s="11" t="s">
        <v>486</v>
      </c>
      <c r="G32" s="11"/>
      <c r="H32" s="11"/>
      <c r="I32" s="11"/>
      <c r="J32" s="11"/>
      <c r="K32" s="11"/>
      <c r="L32" s="11">
        <f t="shared" si="1"/>
        <v>0</v>
      </c>
      <c r="M32" s="11">
        <v>5</v>
      </c>
      <c r="N32" s="11" t="s">
        <v>487</v>
      </c>
      <c r="O32" s="11">
        <f t="shared" si="2"/>
        <v>4.45</v>
      </c>
      <c r="P32" s="11">
        <f t="shared" si="3"/>
        <v>29</v>
      </c>
      <c r="Q32" s="11">
        <f t="shared" si="4"/>
        <v>29</v>
      </c>
      <c r="R32" s="187" t="s">
        <v>488</v>
      </c>
      <c r="S32" s="84"/>
    </row>
    <row r="33" ht="30" spans="1:19">
      <c r="A33" s="11">
        <v>30</v>
      </c>
      <c r="B33" s="11" t="s">
        <v>489</v>
      </c>
      <c r="C33" s="11">
        <v>8210510424</v>
      </c>
      <c r="D33" s="11" t="s">
        <v>371</v>
      </c>
      <c r="E33" s="76">
        <v>78</v>
      </c>
      <c r="F33" s="77" t="s">
        <v>490</v>
      </c>
      <c r="G33" s="76"/>
      <c r="H33" s="76"/>
      <c r="I33" s="76"/>
      <c r="J33" s="76"/>
      <c r="K33" s="77"/>
      <c r="L33" s="11">
        <f t="shared" si="1"/>
        <v>0</v>
      </c>
      <c r="M33" s="76"/>
      <c r="N33" s="77"/>
      <c r="O33" s="11">
        <f t="shared" si="2"/>
        <v>3.9</v>
      </c>
      <c r="P33" s="11">
        <f t="shared" si="3"/>
        <v>30</v>
      </c>
      <c r="Q33" s="11">
        <f t="shared" si="4"/>
        <v>30</v>
      </c>
      <c r="R33" s="88" t="s">
        <v>491</v>
      </c>
      <c r="S33" s="84"/>
    </row>
    <row r="34" ht="15" spans="1:19">
      <c r="A34" s="11">
        <v>31</v>
      </c>
      <c r="B34" s="11" t="s">
        <v>492</v>
      </c>
      <c r="C34" s="11">
        <v>8210510412</v>
      </c>
      <c r="D34" s="11" t="s">
        <v>371</v>
      </c>
      <c r="E34" s="76">
        <v>68</v>
      </c>
      <c r="F34" s="77" t="s">
        <v>493</v>
      </c>
      <c r="G34" s="76"/>
      <c r="H34" s="76"/>
      <c r="I34" s="76"/>
      <c r="J34" s="76"/>
      <c r="K34" s="77"/>
      <c r="L34" s="11">
        <f t="shared" si="1"/>
        <v>0</v>
      </c>
      <c r="M34" s="76">
        <v>5</v>
      </c>
      <c r="N34" s="77" t="s">
        <v>106</v>
      </c>
      <c r="O34" s="11">
        <f t="shared" si="2"/>
        <v>3.65</v>
      </c>
      <c r="P34" s="11">
        <f t="shared" si="3"/>
        <v>31</v>
      </c>
      <c r="Q34" s="11">
        <f t="shared" si="4"/>
        <v>31</v>
      </c>
      <c r="R34" s="83" t="s">
        <v>494</v>
      </c>
      <c r="S34" s="84"/>
    </row>
    <row r="35" ht="15" spans="1:19">
      <c r="A35" s="11">
        <v>32</v>
      </c>
      <c r="B35" s="11" t="s">
        <v>495</v>
      </c>
      <c r="C35" s="11">
        <v>8210510406</v>
      </c>
      <c r="D35" s="11" t="s">
        <v>371</v>
      </c>
      <c r="E35" s="76">
        <v>60</v>
      </c>
      <c r="F35" s="77"/>
      <c r="G35" s="76"/>
      <c r="H35" s="76"/>
      <c r="I35" s="76"/>
      <c r="J35" s="76"/>
      <c r="K35" s="77"/>
      <c r="L35" s="11">
        <f t="shared" si="1"/>
        <v>0</v>
      </c>
      <c r="M35" s="76">
        <v>10</v>
      </c>
      <c r="N35" s="77" t="s">
        <v>388</v>
      </c>
      <c r="O35" s="11">
        <f t="shared" si="2"/>
        <v>3.5</v>
      </c>
      <c r="P35" s="11">
        <f t="shared" si="3"/>
        <v>32</v>
      </c>
      <c r="Q35" s="11">
        <f t="shared" si="4"/>
        <v>32</v>
      </c>
      <c r="R35" s="83" t="s">
        <v>496</v>
      </c>
      <c r="S35" s="84"/>
    </row>
    <row r="36" ht="15" spans="1:19">
      <c r="A36" s="11">
        <v>33</v>
      </c>
      <c r="B36" s="11" t="s">
        <v>497</v>
      </c>
      <c r="C36" s="11">
        <v>8210510408</v>
      </c>
      <c r="D36" s="11" t="s">
        <v>371</v>
      </c>
      <c r="E36" s="76">
        <v>60</v>
      </c>
      <c r="F36" s="77"/>
      <c r="G36" s="76"/>
      <c r="H36" s="76"/>
      <c r="I36" s="76"/>
      <c r="J36" s="76"/>
      <c r="K36" s="77"/>
      <c r="L36" s="11">
        <f t="shared" si="1"/>
        <v>0</v>
      </c>
      <c r="M36" s="76">
        <v>8</v>
      </c>
      <c r="N36" s="77" t="s">
        <v>106</v>
      </c>
      <c r="O36" s="11">
        <f t="shared" si="2"/>
        <v>3.4</v>
      </c>
      <c r="P36" s="11">
        <f t="shared" si="3"/>
        <v>33</v>
      </c>
      <c r="Q36" s="11">
        <f t="shared" si="4"/>
        <v>33</v>
      </c>
      <c r="R36" s="86" t="s">
        <v>498</v>
      </c>
      <c r="S36" s="84"/>
    </row>
    <row r="37" ht="15" spans="1:19">
      <c r="A37" s="11">
        <v>34</v>
      </c>
      <c r="B37" s="11" t="s">
        <v>499</v>
      </c>
      <c r="C37" s="11">
        <v>8210510420</v>
      </c>
      <c r="D37" s="11" t="s">
        <v>371</v>
      </c>
      <c r="E37" s="76">
        <v>62</v>
      </c>
      <c r="F37" s="77" t="s">
        <v>500</v>
      </c>
      <c r="G37" s="76"/>
      <c r="H37" s="76">
        <f>G37/488*100</f>
        <v>0</v>
      </c>
      <c r="I37" s="76"/>
      <c r="J37" s="76"/>
      <c r="K37" s="77"/>
      <c r="L37" s="11">
        <f t="shared" si="1"/>
        <v>0</v>
      </c>
      <c r="M37" s="76"/>
      <c r="N37" s="77"/>
      <c r="O37" s="11">
        <f t="shared" si="2"/>
        <v>3.1</v>
      </c>
      <c r="P37" s="11">
        <f t="shared" si="3"/>
        <v>34</v>
      </c>
      <c r="Q37" s="11">
        <f t="shared" si="4"/>
        <v>34</v>
      </c>
      <c r="R37" s="83" t="s">
        <v>501</v>
      </c>
      <c r="S37" s="84"/>
    </row>
    <row r="38" ht="15" spans="1:19">
      <c r="A38" s="11">
        <v>35</v>
      </c>
      <c r="B38" s="11" t="s">
        <v>502</v>
      </c>
      <c r="C38" s="11">
        <v>8210510394</v>
      </c>
      <c r="D38" s="11" t="s">
        <v>371</v>
      </c>
      <c r="E38" s="76">
        <v>60</v>
      </c>
      <c r="F38" s="77"/>
      <c r="G38" s="76"/>
      <c r="H38" s="76"/>
      <c r="I38" s="76"/>
      <c r="J38" s="76"/>
      <c r="K38" s="77"/>
      <c r="L38" s="11">
        <f t="shared" si="1"/>
        <v>0</v>
      </c>
      <c r="M38" s="76"/>
      <c r="N38" s="77"/>
      <c r="O38" s="11">
        <f t="shared" si="2"/>
        <v>3</v>
      </c>
      <c r="P38" s="11">
        <f t="shared" si="3"/>
        <v>35</v>
      </c>
      <c r="Q38" s="11">
        <f t="shared" si="4"/>
        <v>35</v>
      </c>
      <c r="R38" s="83" t="s">
        <v>503</v>
      </c>
      <c r="S38" s="84"/>
    </row>
    <row r="39" ht="15" spans="1:19">
      <c r="A39" s="11">
        <v>36</v>
      </c>
      <c r="B39" s="11" t="s">
        <v>504</v>
      </c>
      <c r="C39" s="11">
        <v>8210510416</v>
      </c>
      <c r="D39" s="11" t="s">
        <v>371</v>
      </c>
      <c r="E39" s="76">
        <v>60</v>
      </c>
      <c r="F39" s="77"/>
      <c r="G39" s="76"/>
      <c r="H39" s="76"/>
      <c r="I39" s="76"/>
      <c r="J39" s="76"/>
      <c r="K39" s="77"/>
      <c r="L39" s="11">
        <f t="shared" si="1"/>
        <v>0</v>
      </c>
      <c r="M39" s="76"/>
      <c r="N39" s="77"/>
      <c r="O39" s="11">
        <f t="shared" si="2"/>
        <v>3</v>
      </c>
      <c r="P39" s="11">
        <f t="shared" si="3"/>
        <v>35</v>
      </c>
      <c r="Q39" s="11">
        <f t="shared" si="4"/>
        <v>35</v>
      </c>
      <c r="R39" s="83" t="s">
        <v>505</v>
      </c>
      <c r="S39" s="84"/>
    </row>
    <row r="40" ht="15" spans="1:19">
      <c r="A40" s="11">
        <v>37</v>
      </c>
      <c r="B40" s="11" t="s">
        <v>506</v>
      </c>
      <c r="C40" s="11">
        <v>8210510422</v>
      </c>
      <c r="D40" s="11" t="s">
        <v>371</v>
      </c>
      <c r="E40" s="76">
        <v>60</v>
      </c>
      <c r="F40" s="77"/>
      <c r="G40" s="76"/>
      <c r="H40" s="76"/>
      <c r="I40" s="76"/>
      <c r="J40" s="76"/>
      <c r="K40" s="77"/>
      <c r="L40" s="11">
        <f t="shared" si="1"/>
        <v>0</v>
      </c>
      <c r="M40" s="76"/>
      <c r="N40" s="77"/>
      <c r="O40" s="11">
        <f t="shared" si="2"/>
        <v>3</v>
      </c>
      <c r="P40" s="11">
        <f t="shared" si="3"/>
        <v>35</v>
      </c>
      <c r="Q40" s="11">
        <f t="shared" si="4"/>
        <v>35</v>
      </c>
      <c r="R40" s="83" t="s">
        <v>507</v>
      </c>
      <c r="S40" s="84"/>
    </row>
  </sheetData>
  <mergeCells count="4">
    <mergeCell ref="A1:S1"/>
    <mergeCell ref="E2:F2"/>
    <mergeCell ref="G2:L2"/>
    <mergeCell ref="M2:N2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zoomScale="54" zoomScaleNormal="54" topLeftCell="A22" workbookViewId="0">
      <selection activeCell="A1" sqref="A1:R1"/>
    </sheetView>
  </sheetViews>
  <sheetFormatPr defaultColWidth="9" defaultRowHeight="15"/>
  <cols>
    <col min="1" max="2" width="9" style="1"/>
    <col min="3" max="3" width="15.4666666666667" style="1" customWidth="1"/>
    <col min="4" max="4" width="11.2666666666667" style="1" customWidth="1"/>
    <col min="5" max="5" width="9" style="1"/>
    <col min="6" max="6" width="24.5333333333333" style="1" customWidth="1"/>
    <col min="7" max="9" width="9" style="1"/>
    <col min="10" max="10" width="14.4666666666667" style="1" customWidth="1"/>
    <col min="11" max="11" width="9" style="1"/>
    <col min="12" max="12" width="18.4" style="1" customWidth="1"/>
    <col min="13" max="14" width="9" style="1"/>
    <col min="15" max="15" width="18.8666666666667" style="1" customWidth="1"/>
    <col min="16" max="16384" width="9" style="1"/>
  </cols>
  <sheetData>
    <row r="1" ht="31.5" spans="1:18">
      <c r="A1" s="34" t="s">
        <v>508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ht="14.25" spans="1:18">
      <c r="A2" s="3" t="s">
        <v>83</v>
      </c>
      <c r="B2" s="3" t="s">
        <v>2</v>
      </c>
      <c r="C2" s="3" t="s">
        <v>84</v>
      </c>
      <c r="D2" s="3" t="s">
        <v>85</v>
      </c>
      <c r="E2" s="4" t="s">
        <v>5</v>
      </c>
      <c r="F2" s="36"/>
      <c r="G2" s="6"/>
      <c r="H2" s="6"/>
      <c r="I2" s="4" t="s">
        <v>6</v>
      </c>
      <c r="J2" s="6"/>
      <c r="K2" s="6"/>
      <c r="L2" s="6"/>
      <c r="M2" s="36"/>
      <c r="N2" s="4" t="s">
        <v>7</v>
      </c>
      <c r="O2" s="36"/>
      <c r="P2" s="19" t="s">
        <v>86</v>
      </c>
      <c r="Q2" s="31" t="s">
        <v>87</v>
      </c>
      <c r="R2" s="3" t="s">
        <v>509</v>
      </c>
    </row>
    <row r="3" ht="55.5" spans="1:18">
      <c r="A3" s="7"/>
      <c r="B3" s="7"/>
      <c r="C3" s="7"/>
      <c r="D3" s="7"/>
      <c r="E3" s="7" t="s">
        <v>37</v>
      </c>
      <c r="F3" s="8" t="s">
        <v>88</v>
      </c>
      <c r="G3" s="9" t="s">
        <v>89</v>
      </c>
      <c r="H3" s="7" t="s">
        <v>90</v>
      </c>
      <c r="I3" s="9" t="s">
        <v>39</v>
      </c>
      <c r="J3" s="7" t="s">
        <v>510</v>
      </c>
      <c r="K3" s="7" t="s">
        <v>42</v>
      </c>
      <c r="L3" s="7" t="s">
        <v>90</v>
      </c>
      <c r="M3" s="20" t="s">
        <v>511</v>
      </c>
      <c r="N3" s="7" t="s">
        <v>44</v>
      </c>
      <c r="O3" s="8" t="s">
        <v>90</v>
      </c>
      <c r="P3" s="20" t="s">
        <v>45</v>
      </c>
      <c r="Q3" s="32"/>
      <c r="R3" s="33"/>
    </row>
    <row r="4" ht="75" spans="1:18">
      <c r="A4" s="11">
        <v>1</v>
      </c>
      <c r="B4" s="22" t="s">
        <v>512</v>
      </c>
      <c r="C4" s="23">
        <v>3220500338</v>
      </c>
      <c r="D4" s="11" t="s">
        <v>513</v>
      </c>
      <c r="E4" s="13">
        <v>100</v>
      </c>
      <c r="F4" s="14" t="s">
        <v>514</v>
      </c>
      <c r="G4" s="15">
        <v>91.429</v>
      </c>
      <c r="H4" s="11" t="s">
        <v>515</v>
      </c>
      <c r="I4" s="13">
        <v>14.4230769230769</v>
      </c>
      <c r="J4" s="11" t="s">
        <v>516</v>
      </c>
      <c r="K4" s="13">
        <v>50</v>
      </c>
      <c r="L4" s="14" t="s">
        <v>517</v>
      </c>
      <c r="M4" s="21">
        <v>56.4837307692308</v>
      </c>
      <c r="N4" s="13">
        <v>77</v>
      </c>
      <c r="O4" s="14" t="s">
        <v>518</v>
      </c>
      <c r="P4" s="21">
        <v>59.6853576923077</v>
      </c>
      <c r="Q4" s="10" t="s">
        <v>519</v>
      </c>
      <c r="R4" s="10" t="s">
        <v>520</v>
      </c>
    </row>
    <row r="5" ht="58.5" spans="1:18">
      <c r="A5" s="11">
        <v>2</v>
      </c>
      <c r="B5" s="22" t="s">
        <v>521</v>
      </c>
      <c r="C5" s="23">
        <v>3220500331</v>
      </c>
      <c r="D5" s="11" t="s">
        <v>513</v>
      </c>
      <c r="E5" s="13">
        <v>100</v>
      </c>
      <c r="F5" s="11" t="s">
        <v>522</v>
      </c>
      <c r="G5" s="15">
        <v>90.278</v>
      </c>
      <c r="H5" s="11" t="s">
        <v>515</v>
      </c>
      <c r="I5" s="13">
        <v>19.2307692307692</v>
      </c>
      <c r="J5" s="11" t="s">
        <v>523</v>
      </c>
      <c r="K5" s="13">
        <v>2.5</v>
      </c>
      <c r="L5" s="11" t="s">
        <v>524</v>
      </c>
      <c r="M5" s="21">
        <v>53.0813076923077</v>
      </c>
      <c r="N5" s="13">
        <v>55</v>
      </c>
      <c r="O5" s="11" t="s">
        <v>525</v>
      </c>
      <c r="P5" s="21">
        <v>55.5231769230769</v>
      </c>
      <c r="Q5" s="10" t="s">
        <v>526</v>
      </c>
      <c r="R5" s="10" t="s">
        <v>527</v>
      </c>
    </row>
    <row r="6" ht="58.5" spans="1:18">
      <c r="A6" s="11">
        <v>3</v>
      </c>
      <c r="B6" s="22" t="s">
        <v>528</v>
      </c>
      <c r="C6" s="23">
        <v>3220500332</v>
      </c>
      <c r="D6" s="11" t="s">
        <v>513</v>
      </c>
      <c r="E6" s="13">
        <v>100</v>
      </c>
      <c r="F6" s="11" t="s">
        <v>529</v>
      </c>
      <c r="G6" s="15">
        <v>93.333</v>
      </c>
      <c r="H6" s="11" t="s">
        <v>515</v>
      </c>
      <c r="I6" s="13">
        <v>0</v>
      </c>
      <c r="J6" s="11" t="s">
        <v>530</v>
      </c>
      <c r="K6" s="13">
        <v>27.5</v>
      </c>
      <c r="L6" s="14" t="s">
        <v>531</v>
      </c>
      <c r="M6" s="21">
        <v>49.4165</v>
      </c>
      <c r="N6" s="13">
        <v>70</v>
      </c>
      <c r="O6" s="14" t="s">
        <v>532</v>
      </c>
      <c r="P6" s="21">
        <v>52.97485</v>
      </c>
      <c r="Q6" s="10" t="s">
        <v>533</v>
      </c>
      <c r="R6" s="10" t="s">
        <v>534</v>
      </c>
    </row>
    <row r="7" ht="75" spans="1:18">
      <c r="A7" s="11">
        <v>4</v>
      </c>
      <c r="B7" s="22" t="s">
        <v>535</v>
      </c>
      <c r="C7" s="23">
        <v>3210500321</v>
      </c>
      <c r="D7" s="11" t="s">
        <v>513</v>
      </c>
      <c r="E7" s="13">
        <v>100</v>
      </c>
      <c r="F7" s="14" t="s">
        <v>536</v>
      </c>
      <c r="G7" s="15">
        <v>90.5</v>
      </c>
      <c r="H7" s="11" t="s">
        <v>515</v>
      </c>
      <c r="I7" s="13">
        <v>0</v>
      </c>
      <c r="J7" s="11"/>
      <c r="K7" s="13">
        <v>5</v>
      </c>
      <c r="L7" s="11" t="s">
        <v>537</v>
      </c>
      <c r="M7" s="21">
        <v>45.75</v>
      </c>
      <c r="N7" s="13">
        <v>60</v>
      </c>
      <c r="O7" s="11" t="s">
        <v>538</v>
      </c>
      <c r="P7" s="21">
        <v>49.175</v>
      </c>
      <c r="Q7" s="10" t="s">
        <v>539</v>
      </c>
      <c r="R7" s="10" t="s">
        <v>540</v>
      </c>
    </row>
    <row r="8" ht="45" spans="1:18">
      <c r="A8" s="11">
        <v>5</v>
      </c>
      <c r="B8" s="22" t="s">
        <v>541</v>
      </c>
      <c r="C8" s="23">
        <v>3220500334</v>
      </c>
      <c r="D8" s="11" t="s">
        <v>513</v>
      </c>
      <c r="E8" s="13">
        <v>100</v>
      </c>
      <c r="F8" s="14" t="s">
        <v>542</v>
      </c>
      <c r="G8" s="15">
        <v>92.467</v>
      </c>
      <c r="H8" s="14" t="s">
        <v>543</v>
      </c>
      <c r="I8" s="13">
        <v>0</v>
      </c>
      <c r="J8" s="29"/>
      <c r="K8" s="13">
        <v>16.6666666666667</v>
      </c>
      <c r="L8" s="14" t="s">
        <v>544</v>
      </c>
      <c r="M8" s="21">
        <v>47.9001666666667</v>
      </c>
      <c r="N8" s="13">
        <v>10</v>
      </c>
      <c r="O8" s="14" t="s">
        <v>172</v>
      </c>
      <c r="P8" s="21">
        <v>48.61015</v>
      </c>
      <c r="Q8" s="10" t="s">
        <v>545</v>
      </c>
      <c r="R8" s="10" t="s">
        <v>546</v>
      </c>
    </row>
    <row r="9" ht="60" spans="1:18">
      <c r="A9" s="11">
        <v>6</v>
      </c>
      <c r="B9" s="22" t="s">
        <v>547</v>
      </c>
      <c r="C9" s="23">
        <v>3220500337</v>
      </c>
      <c r="D9" s="11" t="s">
        <v>513</v>
      </c>
      <c r="E9" s="13">
        <v>100</v>
      </c>
      <c r="F9" s="11" t="s">
        <v>548</v>
      </c>
      <c r="G9" s="15">
        <v>92.6</v>
      </c>
      <c r="H9" s="11" t="s">
        <v>515</v>
      </c>
      <c r="I9" s="13">
        <v>0</v>
      </c>
      <c r="J9" s="11"/>
      <c r="K9" s="13">
        <v>0</v>
      </c>
      <c r="L9" s="11"/>
      <c r="M9" s="21">
        <v>46.3</v>
      </c>
      <c r="N9" s="13">
        <v>35</v>
      </c>
      <c r="O9" s="11" t="s">
        <v>549</v>
      </c>
      <c r="P9" s="21">
        <v>48.42</v>
      </c>
      <c r="Q9" s="10" t="s">
        <v>520</v>
      </c>
      <c r="R9" s="10" t="s">
        <v>550</v>
      </c>
    </row>
    <row r="10" ht="60" spans="1:18">
      <c r="A10" s="11">
        <v>7</v>
      </c>
      <c r="B10" s="22" t="s">
        <v>551</v>
      </c>
      <c r="C10" s="23">
        <v>3220500330</v>
      </c>
      <c r="D10" s="11" t="s">
        <v>513</v>
      </c>
      <c r="E10" s="13">
        <v>97</v>
      </c>
      <c r="F10" s="14" t="s">
        <v>552</v>
      </c>
      <c r="G10" s="15">
        <v>90.643</v>
      </c>
      <c r="H10" s="11" t="s">
        <v>515</v>
      </c>
      <c r="I10" s="13">
        <v>0</v>
      </c>
      <c r="J10" s="11"/>
      <c r="K10" s="13">
        <v>0</v>
      </c>
      <c r="L10" s="11"/>
      <c r="M10" s="21">
        <v>45.3215</v>
      </c>
      <c r="N10" s="13">
        <v>0</v>
      </c>
      <c r="O10" s="11"/>
      <c r="P10" s="21">
        <v>45.63935</v>
      </c>
      <c r="Q10" s="10" t="s">
        <v>553</v>
      </c>
      <c r="R10" s="10" t="s">
        <v>554</v>
      </c>
    </row>
    <row r="11" ht="28.5" spans="1:18">
      <c r="A11" s="11">
        <v>8</v>
      </c>
      <c r="B11" s="22" t="s">
        <v>555</v>
      </c>
      <c r="C11" s="23">
        <v>3220500336</v>
      </c>
      <c r="D11" s="11" t="s">
        <v>513</v>
      </c>
      <c r="E11" s="13">
        <v>60</v>
      </c>
      <c r="F11" s="11" t="s">
        <v>347</v>
      </c>
      <c r="G11" s="15">
        <v>92.923</v>
      </c>
      <c r="H11" s="11" t="s">
        <v>515</v>
      </c>
      <c r="I11" s="13">
        <v>0</v>
      </c>
      <c r="J11" s="11"/>
      <c r="K11" s="13">
        <v>0</v>
      </c>
      <c r="L11" s="11"/>
      <c r="M11" s="21">
        <v>46.4615</v>
      </c>
      <c r="N11" s="13">
        <v>10</v>
      </c>
      <c r="O11" s="11" t="s">
        <v>271</v>
      </c>
      <c r="P11" s="21">
        <v>45.31535</v>
      </c>
      <c r="Q11" s="10" t="s">
        <v>527</v>
      </c>
      <c r="R11" s="10" t="s">
        <v>556</v>
      </c>
    </row>
    <row r="12" ht="30" spans="1:18">
      <c r="A12" s="11">
        <v>9</v>
      </c>
      <c r="B12" s="22" t="s">
        <v>557</v>
      </c>
      <c r="C12" s="23">
        <v>3220500339</v>
      </c>
      <c r="D12" s="11" t="s">
        <v>513</v>
      </c>
      <c r="E12" s="13">
        <v>72</v>
      </c>
      <c r="F12" s="14" t="s">
        <v>558</v>
      </c>
      <c r="G12" s="15">
        <v>91.875</v>
      </c>
      <c r="H12" s="11" t="s">
        <v>515</v>
      </c>
      <c r="I12" s="13">
        <v>0</v>
      </c>
      <c r="J12" s="11"/>
      <c r="K12" s="13"/>
      <c r="L12" s="11"/>
      <c r="M12" s="21">
        <v>45.9375</v>
      </c>
      <c r="N12" s="13">
        <v>5</v>
      </c>
      <c r="O12" s="11" t="s">
        <v>266</v>
      </c>
      <c r="P12" s="21">
        <v>45.19375</v>
      </c>
      <c r="Q12" s="10" t="s">
        <v>534</v>
      </c>
      <c r="R12" s="10" t="s">
        <v>559</v>
      </c>
    </row>
    <row r="13" ht="45.75" spans="1:18">
      <c r="A13" s="37">
        <v>10</v>
      </c>
      <c r="B13" s="38" t="s">
        <v>560</v>
      </c>
      <c r="C13" s="39">
        <v>3220500335</v>
      </c>
      <c r="D13" s="37" t="s">
        <v>513</v>
      </c>
      <c r="E13" s="40">
        <v>86</v>
      </c>
      <c r="F13" s="37" t="s">
        <v>561</v>
      </c>
      <c r="G13" s="41">
        <v>89</v>
      </c>
      <c r="H13" s="37" t="s">
        <v>515</v>
      </c>
      <c r="I13" s="56">
        <v>0</v>
      </c>
      <c r="J13" s="37"/>
      <c r="K13" s="56"/>
      <c r="L13" s="37"/>
      <c r="M13" s="57">
        <v>44.5</v>
      </c>
      <c r="N13" s="56">
        <v>5</v>
      </c>
      <c r="O13" s="37" t="s">
        <v>562</v>
      </c>
      <c r="P13" s="57">
        <v>44.6</v>
      </c>
      <c r="Q13" s="61" t="s">
        <v>563</v>
      </c>
      <c r="R13" s="61" t="s">
        <v>564</v>
      </c>
    </row>
    <row r="14" ht="59.25" spans="1:18">
      <c r="A14" s="42">
        <v>11</v>
      </c>
      <c r="B14" s="43" t="s">
        <v>565</v>
      </c>
      <c r="C14" s="44">
        <v>3210500332</v>
      </c>
      <c r="D14" s="42" t="s">
        <v>566</v>
      </c>
      <c r="E14" s="45">
        <v>100</v>
      </c>
      <c r="F14" s="42" t="s">
        <v>567</v>
      </c>
      <c r="G14" s="46">
        <v>91.286</v>
      </c>
      <c r="H14" s="42" t="s">
        <v>515</v>
      </c>
      <c r="I14" s="45">
        <v>96.1538461538462</v>
      </c>
      <c r="J14" s="42" t="s">
        <v>568</v>
      </c>
      <c r="K14" s="45">
        <v>25</v>
      </c>
      <c r="L14" s="42" t="s">
        <v>569</v>
      </c>
      <c r="M14" s="58">
        <v>86.6045384615385</v>
      </c>
      <c r="N14" s="45">
        <v>80</v>
      </c>
      <c r="O14" s="42" t="s">
        <v>570</v>
      </c>
      <c r="P14" s="58">
        <v>86.9440846153846</v>
      </c>
      <c r="Q14" s="62" t="s">
        <v>519</v>
      </c>
      <c r="R14" s="62" t="s">
        <v>519</v>
      </c>
    </row>
    <row r="15" ht="30" spans="1:18">
      <c r="A15" s="11">
        <v>12</v>
      </c>
      <c r="B15" s="22" t="s">
        <v>571</v>
      </c>
      <c r="C15" s="23">
        <v>3220500347</v>
      </c>
      <c r="D15" s="11" t="s">
        <v>566</v>
      </c>
      <c r="E15" s="13">
        <v>68</v>
      </c>
      <c r="F15" s="11" t="s">
        <v>572</v>
      </c>
      <c r="G15" s="15">
        <v>91.786</v>
      </c>
      <c r="H15" s="11" t="s">
        <v>515</v>
      </c>
      <c r="I15" s="13">
        <v>96.1538461538462</v>
      </c>
      <c r="J15" s="11" t="s">
        <v>568</v>
      </c>
      <c r="K15" s="13">
        <v>0</v>
      </c>
      <c r="L15" s="11"/>
      <c r="M15" s="21">
        <v>84.3545384615385</v>
      </c>
      <c r="N15" s="13">
        <v>0</v>
      </c>
      <c r="O15" s="11"/>
      <c r="P15" s="21">
        <v>79.3190846153846</v>
      </c>
      <c r="Q15" s="10" t="s">
        <v>526</v>
      </c>
      <c r="R15" s="10" t="s">
        <v>533</v>
      </c>
    </row>
    <row r="16" ht="60" spans="1:18">
      <c r="A16" s="11">
        <v>13</v>
      </c>
      <c r="B16" s="22" t="s">
        <v>573</v>
      </c>
      <c r="C16" s="23">
        <v>3220500344</v>
      </c>
      <c r="D16" s="11" t="s">
        <v>566</v>
      </c>
      <c r="E16" s="13">
        <v>100</v>
      </c>
      <c r="F16" s="11" t="s">
        <v>574</v>
      </c>
      <c r="G16" s="15">
        <v>89.643</v>
      </c>
      <c r="H16" s="11" t="s">
        <v>515</v>
      </c>
      <c r="I16" s="13">
        <v>0</v>
      </c>
      <c r="J16" s="11"/>
      <c r="K16" s="13">
        <v>0</v>
      </c>
      <c r="L16" s="11"/>
      <c r="M16" s="21">
        <v>44.8215</v>
      </c>
      <c r="N16" s="13">
        <v>60</v>
      </c>
      <c r="O16" s="14" t="s">
        <v>575</v>
      </c>
      <c r="P16" s="21">
        <v>48.33935</v>
      </c>
      <c r="Q16" s="10" t="s">
        <v>533</v>
      </c>
      <c r="R16" s="10" t="s">
        <v>576</v>
      </c>
    </row>
    <row r="17" ht="45" spans="1:18">
      <c r="A17" s="11">
        <v>14</v>
      </c>
      <c r="B17" s="22" t="s">
        <v>577</v>
      </c>
      <c r="C17" s="23">
        <v>3220500341</v>
      </c>
      <c r="D17" s="11" t="s">
        <v>566</v>
      </c>
      <c r="E17" s="24">
        <v>83</v>
      </c>
      <c r="F17" s="14" t="s">
        <v>578</v>
      </c>
      <c r="G17" s="15">
        <v>90.077</v>
      </c>
      <c r="H17" s="11" t="s">
        <v>515</v>
      </c>
      <c r="I17" s="13">
        <v>0</v>
      </c>
      <c r="J17" s="11"/>
      <c r="K17" s="13">
        <v>0</v>
      </c>
      <c r="L17" s="11"/>
      <c r="M17" s="21">
        <v>45.0385</v>
      </c>
      <c r="N17" s="13">
        <v>50</v>
      </c>
      <c r="O17" s="11" t="s">
        <v>579</v>
      </c>
      <c r="P17" s="21">
        <v>47.18465</v>
      </c>
      <c r="Q17" s="10" t="s">
        <v>539</v>
      </c>
      <c r="R17" s="10" t="s">
        <v>580</v>
      </c>
    </row>
    <row r="18" ht="30" spans="1:18">
      <c r="A18" s="11">
        <v>15</v>
      </c>
      <c r="B18" s="22" t="s">
        <v>581</v>
      </c>
      <c r="C18" s="23">
        <v>3220500349</v>
      </c>
      <c r="D18" s="11" t="s">
        <v>566</v>
      </c>
      <c r="E18" s="13">
        <v>70</v>
      </c>
      <c r="F18" s="14" t="s">
        <v>582</v>
      </c>
      <c r="G18" s="15">
        <v>90.571</v>
      </c>
      <c r="H18" s="11" t="s">
        <v>515</v>
      </c>
      <c r="I18" s="13">
        <v>0</v>
      </c>
      <c r="J18" s="11"/>
      <c r="K18" s="13">
        <v>0</v>
      </c>
      <c r="L18" s="11"/>
      <c r="M18" s="21">
        <v>45.2855</v>
      </c>
      <c r="N18" s="13">
        <v>40</v>
      </c>
      <c r="O18" s="11" t="s">
        <v>583</v>
      </c>
      <c r="P18" s="21">
        <v>46.25695</v>
      </c>
      <c r="Q18" s="10" t="s">
        <v>545</v>
      </c>
      <c r="R18" s="10" t="s">
        <v>584</v>
      </c>
    </row>
    <row r="19" ht="45" spans="1:18">
      <c r="A19" s="11">
        <v>16</v>
      </c>
      <c r="B19" s="22" t="s">
        <v>585</v>
      </c>
      <c r="C19" s="23">
        <v>3220500345</v>
      </c>
      <c r="D19" s="11" t="s">
        <v>566</v>
      </c>
      <c r="E19" s="13">
        <v>78</v>
      </c>
      <c r="F19" s="14" t="s">
        <v>586</v>
      </c>
      <c r="G19" s="15">
        <v>92.286</v>
      </c>
      <c r="H19" s="11" t="s">
        <v>515</v>
      </c>
      <c r="I19" s="13">
        <v>0</v>
      </c>
      <c r="J19" s="11"/>
      <c r="K19" s="13">
        <v>0</v>
      </c>
      <c r="L19" s="11"/>
      <c r="M19" s="21">
        <v>46.143</v>
      </c>
      <c r="N19" s="13">
        <v>0</v>
      </c>
      <c r="O19" s="11"/>
      <c r="P19" s="21">
        <v>45.4287</v>
      </c>
      <c r="Q19" s="10" t="s">
        <v>520</v>
      </c>
      <c r="R19" s="10" t="s">
        <v>587</v>
      </c>
    </row>
    <row r="20" ht="30" spans="1:18">
      <c r="A20" s="11">
        <v>17</v>
      </c>
      <c r="B20" s="22" t="s">
        <v>588</v>
      </c>
      <c r="C20" s="23">
        <v>3220500348</v>
      </c>
      <c r="D20" s="11" t="s">
        <v>566</v>
      </c>
      <c r="E20" s="13">
        <v>68</v>
      </c>
      <c r="F20" s="11" t="s">
        <v>589</v>
      </c>
      <c r="G20" s="15">
        <v>89.857</v>
      </c>
      <c r="H20" s="11" t="s">
        <v>515</v>
      </c>
      <c r="I20" s="13">
        <v>0</v>
      </c>
      <c r="J20" s="11"/>
      <c r="K20" s="13">
        <v>0</v>
      </c>
      <c r="L20" s="11"/>
      <c r="M20" s="21">
        <v>44.9285</v>
      </c>
      <c r="N20" s="13">
        <v>30</v>
      </c>
      <c r="O20" s="11" t="s">
        <v>590</v>
      </c>
      <c r="P20" s="21">
        <v>45.33565</v>
      </c>
      <c r="Q20" s="10" t="s">
        <v>553</v>
      </c>
      <c r="R20" s="10" t="s">
        <v>591</v>
      </c>
    </row>
    <row r="21" ht="30" spans="1:18">
      <c r="A21" s="11">
        <v>18</v>
      </c>
      <c r="B21" s="22" t="s">
        <v>592</v>
      </c>
      <c r="C21" s="23">
        <v>3220500346</v>
      </c>
      <c r="D21" s="11" t="s">
        <v>566</v>
      </c>
      <c r="E21" s="13">
        <v>84</v>
      </c>
      <c r="F21" s="11" t="s">
        <v>593</v>
      </c>
      <c r="G21" s="15">
        <v>90.714</v>
      </c>
      <c r="H21" s="11" t="s">
        <v>515</v>
      </c>
      <c r="I21" s="13">
        <v>0</v>
      </c>
      <c r="J21" s="11"/>
      <c r="K21" s="13">
        <v>0</v>
      </c>
      <c r="L21" s="11"/>
      <c r="M21" s="21">
        <v>45.357</v>
      </c>
      <c r="N21" s="13">
        <v>0</v>
      </c>
      <c r="O21" s="11"/>
      <c r="P21" s="21">
        <v>45.0213</v>
      </c>
      <c r="Q21" s="10" t="s">
        <v>527</v>
      </c>
      <c r="R21" s="10" t="s">
        <v>594</v>
      </c>
    </row>
    <row r="22" ht="45" spans="1:18">
      <c r="A22" s="11">
        <v>19</v>
      </c>
      <c r="B22" s="22" t="s">
        <v>595</v>
      </c>
      <c r="C22" s="23">
        <v>3220500342</v>
      </c>
      <c r="D22" s="11" t="s">
        <v>566</v>
      </c>
      <c r="E22" s="13">
        <v>77</v>
      </c>
      <c r="F22" s="11" t="s">
        <v>596</v>
      </c>
      <c r="G22" s="15">
        <v>90.357</v>
      </c>
      <c r="H22" s="11" t="s">
        <v>515</v>
      </c>
      <c r="I22" s="13">
        <v>0</v>
      </c>
      <c r="J22" s="30"/>
      <c r="K22" s="13">
        <v>0</v>
      </c>
      <c r="L22" s="11"/>
      <c r="M22" s="21">
        <v>45.1785</v>
      </c>
      <c r="N22" s="13">
        <v>5</v>
      </c>
      <c r="O22" s="11" t="s">
        <v>597</v>
      </c>
      <c r="P22" s="21">
        <v>44.76065</v>
      </c>
      <c r="Q22" s="10" t="s">
        <v>534</v>
      </c>
      <c r="R22" s="10" t="s">
        <v>598</v>
      </c>
    </row>
    <row r="23" ht="28.5" spans="1:18">
      <c r="A23" s="11">
        <v>20</v>
      </c>
      <c r="B23" s="22" t="s">
        <v>599</v>
      </c>
      <c r="C23" s="23">
        <v>3220500350</v>
      </c>
      <c r="D23" s="11" t="s">
        <v>566</v>
      </c>
      <c r="E23" s="13">
        <v>60</v>
      </c>
      <c r="F23" s="11" t="s">
        <v>347</v>
      </c>
      <c r="G23" s="15">
        <v>91.929</v>
      </c>
      <c r="H23" s="11" t="s">
        <v>515</v>
      </c>
      <c r="I23" s="13">
        <v>0</v>
      </c>
      <c r="J23" s="11"/>
      <c r="K23" s="13">
        <v>0</v>
      </c>
      <c r="L23" s="11"/>
      <c r="M23" s="21">
        <v>45.9645</v>
      </c>
      <c r="N23" s="13">
        <v>5</v>
      </c>
      <c r="O23" s="11" t="s">
        <v>600</v>
      </c>
      <c r="P23" s="21">
        <v>44.61805</v>
      </c>
      <c r="Q23" s="10" t="s">
        <v>563</v>
      </c>
      <c r="R23" s="10" t="s">
        <v>601</v>
      </c>
    </row>
    <row r="24" ht="27.75" spans="1:18">
      <c r="A24" s="47">
        <v>21</v>
      </c>
      <c r="B24" s="48" t="s">
        <v>602</v>
      </c>
      <c r="C24" s="49">
        <v>3220500343</v>
      </c>
      <c r="D24" s="47" t="s">
        <v>566</v>
      </c>
      <c r="E24" s="50">
        <v>66</v>
      </c>
      <c r="F24" s="47" t="s">
        <v>603</v>
      </c>
      <c r="G24" s="51">
        <v>90.643</v>
      </c>
      <c r="H24" s="47" t="s">
        <v>515</v>
      </c>
      <c r="I24" s="50">
        <v>0</v>
      </c>
      <c r="J24" s="47"/>
      <c r="K24" s="50">
        <v>0</v>
      </c>
      <c r="L24" s="47"/>
      <c r="M24" s="59">
        <v>45.3215</v>
      </c>
      <c r="N24" s="50">
        <v>0</v>
      </c>
      <c r="O24" s="47"/>
      <c r="P24" s="59">
        <v>44.08935</v>
      </c>
      <c r="Q24" s="63" t="s">
        <v>540</v>
      </c>
      <c r="R24" s="63" t="s">
        <v>604</v>
      </c>
    </row>
    <row r="25" ht="63.4" customHeight="1" spans="1:18">
      <c r="A25" s="42">
        <v>22</v>
      </c>
      <c r="B25" s="43" t="s">
        <v>605</v>
      </c>
      <c r="C25" s="44">
        <v>3220500353</v>
      </c>
      <c r="D25" s="42" t="s">
        <v>606</v>
      </c>
      <c r="E25" s="45">
        <v>79</v>
      </c>
      <c r="F25" s="42" t="s">
        <v>607</v>
      </c>
      <c r="G25" s="46">
        <v>90.143</v>
      </c>
      <c r="H25" s="42" t="s">
        <v>515</v>
      </c>
      <c r="I25" s="45">
        <f>208/208*100</f>
        <v>100</v>
      </c>
      <c r="J25" s="42" t="s">
        <v>608</v>
      </c>
      <c r="K25" s="45">
        <v>0</v>
      </c>
      <c r="L25" s="42"/>
      <c r="M25" s="58">
        <f t="shared" ref="M25:M44" si="0">0.5*G25+0.4*I25+0.1*K25</f>
        <v>85.0715</v>
      </c>
      <c r="N25" s="45">
        <v>7</v>
      </c>
      <c r="O25" s="42" t="s">
        <v>609</v>
      </c>
      <c r="P25" s="58">
        <f t="shared" ref="P25:P44" si="1">0.05*E25+0.9*M25+0.05*N25</f>
        <v>80.86435</v>
      </c>
      <c r="Q25" s="62" t="s">
        <v>519</v>
      </c>
      <c r="R25" s="62" t="s">
        <v>526</v>
      </c>
    </row>
    <row r="26" ht="30" spans="1:18">
      <c r="A26" s="11">
        <v>23</v>
      </c>
      <c r="B26" s="22" t="s">
        <v>610</v>
      </c>
      <c r="C26" s="23">
        <v>3220500352</v>
      </c>
      <c r="D26" s="11" t="s">
        <v>606</v>
      </c>
      <c r="E26" s="13">
        <v>66</v>
      </c>
      <c r="F26" s="11" t="s">
        <v>611</v>
      </c>
      <c r="G26" s="15">
        <v>89.692</v>
      </c>
      <c r="H26" s="11" t="s">
        <v>515</v>
      </c>
      <c r="I26" s="13">
        <f t="shared" ref="I26:I30" si="2">0/208*100</f>
        <v>0</v>
      </c>
      <c r="J26" s="11"/>
      <c r="K26" s="13"/>
      <c r="L26" s="11"/>
      <c r="M26" s="21">
        <f t="shared" si="0"/>
        <v>44.846</v>
      </c>
      <c r="N26" s="13">
        <v>70</v>
      </c>
      <c r="O26" s="11" t="s">
        <v>612</v>
      </c>
      <c r="P26" s="21">
        <f t="shared" si="1"/>
        <v>47.1614</v>
      </c>
      <c r="Q26" s="10" t="s">
        <v>526</v>
      </c>
      <c r="R26" s="10" t="s">
        <v>613</v>
      </c>
    </row>
    <row r="27" ht="15.75" spans="1:18">
      <c r="A27" s="11">
        <v>24</v>
      </c>
      <c r="B27" s="22" t="s">
        <v>614</v>
      </c>
      <c r="C27" s="23">
        <v>3220500356</v>
      </c>
      <c r="D27" s="11" t="s">
        <v>606</v>
      </c>
      <c r="E27" s="13">
        <v>60</v>
      </c>
      <c r="F27" s="11" t="s">
        <v>347</v>
      </c>
      <c r="G27" s="15">
        <v>90.571</v>
      </c>
      <c r="H27" s="11" t="s">
        <v>515</v>
      </c>
      <c r="I27" s="13">
        <f t="shared" si="2"/>
        <v>0</v>
      </c>
      <c r="J27" s="11"/>
      <c r="K27" s="13"/>
      <c r="L27" s="11"/>
      <c r="M27" s="21">
        <f t="shared" si="0"/>
        <v>45.2855</v>
      </c>
      <c r="N27" s="13">
        <v>50</v>
      </c>
      <c r="O27" s="11" t="s">
        <v>579</v>
      </c>
      <c r="P27" s="21">
        <f t="shared" si="1"/>
        <v>46.25695</v>
      </c>
      <c r="Q27" s="10" t="s">
        <v>533</v>
      </c>
      <c r="R27" s="10" t="s">
        <v>615</v>
      </c>
    </row>
    <row r="28" ht="30" spans="1:18">
      <c r="A28" s="11">
        <v>25</v>
      </c>
      <c r="B28" s="22" t="s">
        <v>616</v>
      </c>
      <c r="C28" s="23">
        <v>3220500355</v>
      </c>
      <c r="D28" s="11" t="s">
        <v>606</v>
      </c>
      <c r="E28" s="13">
        <v>64</v>
      </c>
      <c r="F28" s="11" t="s">
        <v>617</v>
      </c>
      <c r="G28" s="15">
        <v>91.214</v>
      </c>
      <c r="H28" s="11" t="s">
        <v>515</v>
      </c>
      <c r="I28" s="13">
        <v>0</v>
      </c>
      <c r="J28" s="11"/>
      <c r="K28" s="13">
        <v>0</v>
      </c>
      <c r="L28" s="11"/>
      <c r="M28" s="21">
        <f t="shared" si="0"/>
        <v>45.607</v>
      </c>
      <c r="N28" s="13">
        <v>40</v>
      </c>
      <c r="O28" s="11" t="s">
        <v>618</v>
      </c>
      <c r="P28" s="21">
        <f t="shared" si="1"/>
        <v>46.2463</v>
      </c>
      <c r="Q28" s="10" t="s">
        <v>539</v>
      </c>
      <c r="R28" s="10" t="s">
        <v>619</v>
      </c>
    </row>
    <row r="29" ht="28.5" spans="1:18">
      <c r="A29" s="11">
        <v>26</v>
      </c>
      <c r="B29" s="22" t="s">
        <v>620</v>
      </c>
      <c r="C29" s="23">
        <v>3220500354</v>
      </c>
      <c r="D29" s="11" t="s">
        <v>606</v>
      </c>
      <c r="E29" s="13">
        <v>60</v>
      </c>
      <c r="F29" s="11" t="s">
        <v>347</v>
      </c>
      <c r="G29" s="15">
        <v>91.643</v>
      </c>
      <c r="H29" s="11" t="s">
        <v>515</v>
      </c>
      <c r="I29" s="13">
        <f t="shared" si="2"/>
        <v>0</v>
      </c>
      <c r="J29" s="11"/>
      <c r="K29" s="13">
        <v>10</v>
      </c>
      <c r="L29" s="11" t="s">
        <v>621</v>
      </c>
      <c r="M29" s="21">
        <f t="shared" si="0"/>
        <v>46.8215</v>
      </c>
      <c r="N29" s="13">
        <v>0</v>
      </c>
      <c r="O29" s="11"/>
      <c r="P29" s="21">
        <f t="shared" si="1"/>
        <v>45.13935</v>
      </c>
      <c r="Q29" s="10" t="s">
        <v>545</v>
      </c>
      <c r="R29" s="10" t="s">
        <v>622</v>
      </c>
    </row>
    <row r="30" ht="45.75" spans="1:18">
      <c r="A30" s="47">
        <v>27</v>
      </c>
      <c r="B30" s="48" t="s">
        <v>623</v>
      </c>
      <c r="C30" s="49">
        <v>3220500351</v>
      </c>
      <c r="D30" s="47" t="s">
        <v>606</v>
      </c>
      <c r="E30" s="50">
        <v>75</v>
      </c>
      <c r="F30" s="47" t="s">
        <v>624</v>
      </c>
      <c r="G30" s="51">
        <v>90.5</v>
      </c>
      <c r="H30" s="47" t="s">
        <v>515</v>
      </c>
      <c r="I30" s="50">
        <f t="shared" si="2"/>
        <v>0</v>
      </c>
      <c r="J30" s="47"/>
      <c r="K30" s="50"/>
      <c r="L30" s="47"/>
      <c r="M30" s="59">
        <f t="shared" si="0"/>
        <v>45.25</v>
      </c>
      <c r="N30" s="50">
        <v>5</v>
      </c>
      <c r="O30" s="47" t="s">
        <v>600</v>
      </c>
      <c r="P30" s="59">
        <f t="shared" si="1"/>
        <v>44.725</v>
      </c>
      <c r="Q30" s="63" t="s">
        <v>520</v>
      </c>
      <c r="R30" s="63" t="s">
        <v>625</v>
      </c>
    </row>
    <row r="31" ht="30.75" spans="1:18">
      <c r="A31" s="42">
        <v>28</v>
      </c>
      <c r="B31" s="43" t="s">
        <v>626</v>
      </c>
      <c r="C31" s="44">
        <v>3220500362</v>
      </c>
      <c r="D31" s="42" t="s">
        <v>627</v>
      </c>
      <c r="E31" s="45">
        <v>60</v>
      </c>
      <c r="F31" s="42" t="s">
        <v>347</v>
      </c>
      <c r="G31" s="46">
        <v>88</v>
      </c>
      <c r="H31" s="42" t="s">
        <v>515</v>
      </c>
      <c r="I31" s="45">
        <f>160/208*100</f>
        <v>76.9230769230769</v>
      </c>
      <c r="J31" s="42" t="s">
        <v>628</v>
      </c>
      <c r="K31" s="45">
        <v>0</v>
      </c>
      <c r="L31" s="42"/>
      <c r="M31" s="58">
        <f t="shared" si="0"/>
        <v>74.7692307692308</v>
      </c>
      <c r="N31" s="45">
        <v>35</v>
      </c>
      <c r="O31" s="42" t="s">
        <v>629</v>
      </c>
      <c r="P31" s="58">
        <f t="shared" si="1"/>
        <v>72.0423076923077</v>
      </c>
      <c r="Q31" s="62" t="s">
        <v>519</v>
      </c>
      <c r="R31" s="62" t="s">
        <v>539</v>
      </c>
    </row>
    <row r="32" ht="30" spans="1:18">
      <c r="A32" s="11">
        <v>29</v>
      </c>
      <c r="B32" s="22" t="s">
        <v>630</v>
      </c>
      <c r="C32" s="23">
        <v>3220500369</v>
      </c>
      <c r="D32" s="11" t="s">
        <v>627</v>
      </c>
      <c r="E32" s="24">
        <v>64</v>
      </c>
      <c r="F32" s="11" t="s">
        <v>631</v>
      </c>
      <c r="G32" s="15">
        <v>91.533</v>
      </c>
      <c r="H32" s="11" t="s">
        <v>515</v>
      </c>
      <c r="I32" s="13">
        <f>96/208*100</f>
        <v>46.1538461538462</v>
      </c>
      <c r="J32" s="11" t="s">
        <v>632</v>
      </c>
      <c r="K32" s="13">
        <v>0</v>
      </c>
      <c r="L32" s="11"/>
      <c r="M32" s="21">
        <f t="shared" si="0"/>
        <v>64.2280384615385</v>
      </c>
      <c r="N32" s="13">
        <v>0</v>
      </c>
      <c r="O32" s="11"/>
      <c r="P32" s="21">
        <f t="shared" si="1"/>
        <v>61.0052346153846</v>
      </c>
      <c r="Q32" s="10" t="s">
        <v>526</v>
      </c>
      <c r="R32" s="10" t="s">
        <v>545</v>
      </c>
    </row>
    <row r="33" ht="75" spans="1:18">
      <c r="A33" s="11">
        <v>30</v>
      </c>
      <c r="B33" s="22" t="s">
        <v>633</v>
      </c>
      <c r="C33" s="23">
        <v>3220500370</v>
      </c>
      <c r="D33" s="11" t="s">
        <v>627</v>
      </c>
      <c r="E33" s="13">
        <f>60+5+30+5+5-5</f>
        <v>100</v>
      </c>
      <c r="F33" s="11" t="s">
        <v>634</v>
      </c>
      <c r="G33" s="15">
        <v>91.214</v>
      </c>
      <c r="H33" s="11" t="s">
        <v>515</v>
      </c>
      <c r="I33" s="13">
        <f>46/208*100</f>
        <v>22.1153846153846</v>
      </c>
      <c r="J33" s="11" t="s">
        <v>635</v>
      </c>
      <c r="K33" s="13">
        <v>0</v>
      </c>
      <c r="L33" s="11"/>
      <c r="M33" s="21">
        <f t="shared" si="0"/>
        <v>54.4531538461538</v>
      </c>
      <c r="N33" s="13">
        <f>50+7</f>
        <v>57</v>
      </c>
      <c r="O33" s="11" t="s">
        <v>636</v>
      </c>
      <c r="P33" s="21">
        <f t="shared" si="1"/>
        <v>56.8578384615385</v>
      </c>
      <c r="Q33" s="10" t="s">
        <v>533</v>
      </c>
      <c r="R33" s="10" t="s">
        <v>553</v>
      </c>
    </row>
    <row r="34" ht="30" spans="1:18">
      <c r="A34" s="11">
        <v>31</v>
      </c>
      <c r="B34" s="22" t="s">
        <v>637</v>
      </c>
      <c r="C34" s="23">
        <v>3220500371</v>
      </c>
      <c r="D34" s="11" t="s">
        <v>627</v>
      </c>
      <c r="E34" s="13">
        <v>76</v>
      </c>
      <c r="F34" s="11" t="s">
        <v>638</v>
      </c>
      <c r="G34" s="15">
        <v>89.071</v>
      </c>
      <c r="H34" s="11" t="s">
        <v>515</v>
      </c>
      <c r="I34" s="13">
        <f>30/208*100</f>
        <v>14.4230769230769</v>
      </c>
      <c r="J34" s="11" t="s">
        <v>639</v>
      </c>
      <c r="K34" s="13">
        <v>0</v>
      </c>
      <c r="L34" s="11"/>
      <c r="M34" s="21">
        <f t="shared" si="0"/>
        <v>50.3047307692308</v>
      </c>
      <c r="N34" s="13">
        <v>5</v>
      </c>
      <c r="O34" s="11" t="s">
        <v>640</v>
      </c>
      <c r="P34" s="21">
        <f t="shared" si="1"/>
        <v>49.3242576923077</v>
      </c>
      <c r="Q34" s="10" t="s">
        <v>539</v>
      </c>
      <c r="R34" s="10" t="s">
        <v>563</v>
      </c>
    </row>
    <row r="35" ht="45" spans="1:18">
      <c r="A35" s="11">
        <v>32</v>
      </c>
      <c r="B35" s="22" t="s">
        <v>641</v>
      </c>
      <c r="C35" s="23">
        <v>3220500368</v>
      </c>
      <c r="D35" s="11" t="s">
        <v>627</v>
      </c>
      <c r="E35" s="13">
        <v>94</v>
      </c>
      <c r="F35" s="14" t="s">
        <v>642</v>
      </c>
      <c r="G35" s="15">
        <v>91.6</v>
      </c>
      <c r="H35" s="11" t="s">
        <v>515</v>
      </c>
      <c r="I35" s="13">
        <f t="shared" ref="I35:I44" si="3">0/208*100</f>
        <v>0</v>
      </c>
      <c r="J35" s="11"/>
      <c r="K35" s="13">
        <v>0</v>
      </c>
      <c r="L35" s="11"/>
      <c r="M35" s="21">
        <f t="shared" si="0"/>
        <v>45.8</v>
      </c>
      <c r="N35" s="13">
        <v>40</v>
      </c>
      <c r="O35" s="11" t="s">
        <v>287</v>
      </c>
      <c r="P35" s="21">
        <f t="shared" si="1"/>
        <v>47.92</v>
      </c>
      <c r="Q35" s="10" t="s">
        <v>545</v>
      </c>
      <c r="R35" s="10" t="s">
        <v>643</v>
      </c>
    </row>
    <row r="36" ht="45" spans="1:18">
      <c r="A36" s="11">
        <v>33</v>
      </c>
      <c r="B36" s="22" t="s">
        <v>644</v>
      </c>
      <c r="C36" s="23">
        <v>3220500359</v>
      </c>
      <c r="D36" s="11" t="s">
        <v>627</v>
      </c>
      <c r="E36" s="13">
        <v>95</v>
      </c>
      <c r="F36" s="11" t="s">
        <v>645</v>
      </c>
      <c r="G36" s="15">
        <v>90.467</v>
      </c>
      <c r="H36" s="11" t="s">
        <v>515</v>
      </c>
      <c r="I36" s="13">
        <f t="shared" si="3"/>
        <v>0</v>
      </c>
      <c r="J36" s="11"/>
      <c r="K36" s="13">
        <v>0</v>
      </c>
      <c r="L36" s="11"/>
      <c r="M36" s="21">
        <f t="shared" si="0"/>
        <v>45.2335</v>
      </c>
      <c r="N36" s="13">
        <v>40</v>
      </c>
      <c r="O36" s="11" t="s">
        <v>646</v>
      </c>
      <c r="P36" s="21">
        <f t="shared" si="1"/>
        <v>47.46015</v>
      </c>
      <c r="Q36" s="10" t="s">
        <v>520</v>
      </c>
      <c r="R36" s="10" t="s">
        <v>647</v>
      </c>
    </row>
    <row r="37" ht="45" spans="1:18">
      <c r="A37" s="11">
        <v>34</v>
      </c>
      <c r="B37" s="22" t="s">
        <v>648</v>
      </c>
      <c r="C37" s="23">
        <v>3220500367</v>
      </c>
      <c r="D37" s="11" t="s">
        <v>627</v>
      </c>
      <c r="E37" s="13">
        <v>72</v>
      </c>
      <c r="F37" s="11" t="s">
        <v>649</v>
      </c>
      <c r="G37" s="15">
        <v>88.933</v>
      </c>
      <c r="H37" s="11" t="s">
        <v>515</v>
      </c>
      <c r="I37" s="13">
        <f t="shared" si="3"/>
        <v>0</v>
      </c>
      <c r="J37" s="11"/>
      <c r="K37" s="13"/>
      <c r="L37" s="11"/>
      <c r="M37" s="21">
        <f t="shared" si="0"/>
        <v>44.4665</v>
      </c>
      <c r="N37" s="13">
        <v>55</v>
      </c>
      <c r="O37" s="11" t="s">
        <v>650</v>
      </c>
      <c r="P37" s="21">
        <f t="shared" si="1"/>
        <v>46.36985</v>
      </c>
      <c r="Q37" s="10" t="s">
        <v>553</v>
      </c>
      <c r="R37" s="10" t="s">
        <v>651</v>
      </c>
    </row>
    <row r="38" ht="30" spans="1:18">
      <c r="A38" s="11">
        <v>35</v>
      </c>
      <c r="B38" s="22" t="s">
        <v>652</v>
      </c>
      <c r="C38" s="23">
        <v>3220500366</v>
      </c>
      <c r="D38" s="11" t="s">
        <v>627</v>
      </c>
      <c r="E38" s="13">
        <f>60+8-5</f>
        <v>63</v>
      </c>
      <c r="F38" s="11" t="s">
        <v>653</v>
      </c>
      <c r="G38" s="15">
        <v>90.2</v>
      </c>
      <c r="H38" s="11" t="s">
        <v>515</v>
      </c>
      <c r="I38" s="13">
        <f t="shared" si="3"/>
        <v>0</v>
      </c>
      <c r="J38" s="11"/>
      <c r="K38" s="13"/>
      <c r="L38" s="11"/>
      <c r="M38" s="21">
        <f t="shared" si="0"/>
        <v>45.1</v>
      </c>
      <c r="N38" s="13">
        <v>50</v>
      </c>
      <c r="O38" s="11" t="s">
        <v>654</v>
      </c>
      <c r="P38" s="21">
        <f t="shared" si="1"/>
        <v>46.24</v>
      </c>
      <c r="Q38" s="10" t="s">
        <v>527</v>
      </c>
      <c r="R38" s="10" t="s">
        <v>655</v>
      </c>
    </row>
    <row r="39" ht="45" spans="1:18">
      <c r="A39" s="11">
        <v>36</v>
      </c>
      <c r="B39" s="22" t="s">
        <v>656</v>
      </c>
      <c r="C39" s="23">
        <v>3220500357</v>
      </c>
      <c r="D39" s="11" t="s">
        <v>627</v>
      </c>
      <c r="E39" s="13">
        <v>97</v>
      </c>
      <c r="F39" s="14" t="s">
        <v>657</v>
      </c>
      <c r="G39" s="15">
        <v>90.214</v>
      </c>
      <c r="H39" s="11" t="s">
        <v>515</v>
      </c>
      <c r="I39" s="13">
        <f t="shared" si="3"/>
        <v>0</v>
      </c>
      <c r="J39" s="11"/>
      <c r="K39" s="13">
        <v>0</v>
      </c>
      <c r="L39" s="11"/>
      <c r="M39" s="21">
        <f t="shared" si="0"/>
        <v>45.107</v>
      </c>
      <c r="N39" s="13">
        <v>0</v>
      </c>
      <c r="O39" s="11"/>
      <c r="P39" s="21">
        <f t="shared" si="1"/>
        <v>45.4463</v>
      </c>
      <c r="Q39" s="10" t="s">
        <v>534</v>
      </c>
      <c r="R39" s="10" t="s">
        <v>658</v>
      </c>
    </row>
    <row r="40" ht="30" spans="1:18">
      <c r="A40" s="11">
        <v>37</v>
      </c>
      <c r="B40" s="22" t="s">
        <v>659</v>
      </c>
      <c r="C40" s="23">
        <v>3220500360</v>
      </c>
      <c r="D40" s="11" t="s">
        <v>627</v>
      </c>
      <c r="E40" s="13">
        <v>82</v>
      </c>
      <c r="F40" s="14" t="s">
        <v>660</v>
      </c>
      <c r="G40" s="15">
        <v>90</v>
      </c>
      <c r="H40" s="11" t="s">
        <v>515</v>
      </c>
      <c r="I40" s="13">
        <f t="shared" si="3"/>
        <v>0</v>
      </c>
      <c r="J40" s="11"/>
      <c r="K40" s="13">
        <v>0</v>
      </c>
      <c r="L40" s="30"/>
      <c r="M40" s="21">
        <f t="shared" si="0"/>
        <v>45</v>
      </c>
      <c r="N40" s="13">
        <v>5</v>
      </c>
      <c r="O40" s="11" t="s">
        <v>661</v>
      </c>
      <c r="P40" s="21">
        <f t="shared" si="1"/>
        <v>44.85</v>
      </c>
      <c r="Q40" s="10" t="s">
        <v>563</v>
      </c>
      <c r="R40" s="10" t="s">
        <v>662</v>
      </c>
    </row>
    <row r="41" ht="30" spans="1:18">
      <c r="A41" s="11">
        <v>38</v>
      </c>
      <c r="B41" s="22" t="s">
        <v>663</v>
      </c>
      <c r="C41" s="23">
        <v>3220500358</v>
      </c>
      <c r="D41" s="11" t="s">
        <v>627</v>
      </c>
      <c r="E41" s="13">
        <v>80</v>
      </c>
      <c r="F41" s="14" t="s">
        <v>664</v>
      </c>
      <c r="G41" s="15">
        <v>88.933</v>
      </c>
      <c r="H41" s="11" t="s">
        <v>515</v>
      </c>
      <c r="I41" s="13">
        <f t="shared" si="3"/>
        <v>0</v>
      </c>
      <c r="J41" s="11"/>
      <c r="K41" s="13"/>
      <c r="L41" s="11"/>
      <c r="M41" s="21">
        <f t="shared" si="0"/>
        <v>44.4665</v>
      </c>
      <c r="N41" s="13">
        <v>6</v>
      </c>
      <c r="O41" s="11" t="s">
        <v>665</v>
      </c>
      <c r="P41" s="21">
        <f t="shared" si="1"/>
        <v>44.31985</v>
      </c>
      <c r="Q41" s="10" t="s">
        <v>540</v>
      </c>
      <c r="R41" s="10" t="s">
        <v>666</v>
      </c>
    </row>
    <row r="42" ht="30" spans="1:18">
      <c r="A42" s="11">
        <v>39</v>
      </c>
      <c r="B42" s="22" t="s">
        <v>667</v>
      </c>
      <c r="C42" s="23">
        <v>3220500363</v>
      </c>
      <c r="D42" s="11" t="s">
        <v>627</v>
      </c>
      <c r="E42" s="13">
        <v>68</v>
      </c>
      <c r="F42" s="11" t="s">
        <v>589</v>
      </c>
      <c r="G42" s="15">
        <v>90.125</v>
      </c>
      <c r="H42" s="11" t="s">
        <v>515</v>
      </c>
      <c r="I42" s="13">
        <f t="shared" si="3"/>
        <v>0</v>
      </c>
      <c r="J42" s="11"/>
      <c r="K42" s="13">
        <v>0</v>
      </c>
      <c r="L42" s="11"/>
      <c r="M42" s="21">
        <f t="shared" si="0"/>
        <v>45.0625</v>
      </c>
      <c r="N42" s="13">
        <v>0</v>
      </c>
      <c r="O42" s="11"/>
      <c r="P42" s="21">
        <f t="shared" si="1"/>
        <v>43.95625</v>
      </c>
      <c r="Q42" s="10" t="s">
        <v>546</v>
      </c>
      <c r="R42" s="10" t="s">
        <v>668</v>
      </c>
    </row>
    <row r="43" ht="45" spans="1:18">
      <c r="A43" s="11">
        <v>40</v>
      </c>
      <c r="B43" s="22" t="s">
        <v>669</v>
      </c>
      <c r="C43" s="23">
        <v>3220500364</v>
      </c>
      <c r="D43" s="11" t="s">
        <v>627</v>
      </c>
      <c r="E43" s="13">
        <v>77</v>
      </c>
      <c r="F43" s="11" t="s">
        <v>670</v>
      </c>
      <c r="G43" s="15">
        <v>88.733</v>
      </c>
      <c r="H43" s="11" t="s">
        <v>515</v>
      </c>
      <c r="I43" s="13">
        <f t="shared" si="3"/>
        <v>0</v>
      </c>
      <c r="J43" s="11"/>
      <c r="K43" s="13"/>
      <c r="L43" s="11"/>
      <c r="M43" s="21">
        <f t="shared" si="0"/>
        <v>44.3665</v>
      </c>
      <c r="N43" s="13">
        <v>0</v>
      </c>
      <c r="O43" s="11"/>
      <c r="P43" s="21">
        <f t="shared" si="1"/>
        <v>43.77985</v>
      </c>
      <c r="Q43" s="10" t="s">
        <v>550</v>
      </c>
      <c r="R43" s="10" t="s">
        <v>671</v>
      </c>
    </row>
    <row r="44" ht="27.75" spans="1:18">
      <c r="A44" s="47">
        <v>41</v>
      </c>
      <c r="B44" s="52" t="s">
        <v>672</v>
      </c>
      <c r="C44" s="53">
        <v>3220500365</v>
      </c>
      <c r="D44" s="54" t="s">
        <v>201</v>
      </c>
      <c r="E44" s="55">
        <v>60</v>
      </c>
      <c r="F44" s="54" t="s">
        <v>673</v>
      </c>
      <c r="G44" s="51">
        <v>86.786</v>
      </c>
      <c r="H44" s="54" t="s">
        <v>543</v>
      </c>
      <c r="I44" s="55">
        <f t="shared" si="3"/>
        <v>0</v>
      </c>
      <c r="J44" s="54"/>
      <c r="K44" s="55">
        <v>0</v>
      </c>
      <c r="L44" s="54"/>
      <c r="M44" s="59">
        <f t="shared" si="0"/>
        <v>43.393</v>
      </c>
      <c r="N44" s="55">
        <v>0</v>
      </c>
      <c r="O44" s="54"/>
      <c r="P44" s="60">
        <f t="shared" si="1"/>
        <v>42.0537</v>
      </c>
      <c r="Q44" s="64" t="s">
        <v>576</v>
      </c>
      <c r="R44" s="63" t="s">
        <v>674</v>
      </c>
    </row>
  </sheetData>
  <mergeCells count="4">
    <mergeCell ref="A1:R1"/>
    <mergeCell ref="E2:F2"/>
    <mergeCell ref="I2:M2"/>
    <mergeCell ref="N2:O2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zoomScale="51" zoomScaleNormal="51" topLeftCell="A16" workbookViewId="0">
      <selection activeCell="A1" sqref="A1:R1"/>
    </sheetView>
  </sheetViews>
  <sheetFormatPr defaultColWidth="9" defaultRowHeight="15"/>
  <cols>
    <col min="1" max="1" width="5.93333333333333" style="1" customWidth="1"/>
    <col min="2" max="2" width="8.06666666666667" style="1" customWidth="1"/>
    <col min="3" max="3" width="12.0666666666667" style="1" customWidth="1"/>
    <col min="4" max="4" width="9.86666666666667" style="1" customWidth="1"/>
    <col min="5" max="5" width="5.66666666666667" style="1" customWidth="1"/>
    <col min="6" max="6" width="28.4" style="1" customWidth="1"/>
    <col min="7" max="8" width="8.8" style="1" customWidth="1"/>
    <col min="9" max="9" width="5.66666666666667" style="1" customWidth="1"/>
    <col min="10" max="10" width="14.5333333333333" style="1" customWidth="1"/>
    <col min="11" max="11" width="5.66666666666667" style="1" customWidth="1"/>
    <col min="12" max="12" width="20.0666666666667" style="1" customWidth="1"/>
    <col min="13" max="13" width="8.8" style="1" customWidth="1"/>
    <col min="14" max="14" width="4.66666666666667" style="1" customWidth="1"/>
    <col min="15" max="15" width="20.6" style="1" customWidth="1"/>
    <col min="16" max="16" width="8.8" style="1" customWidth="1"/>
    <col min="17" max="18" width="10.1333333333333" style="1" customWidth="1"/>
    <col min="19" max="16384" width="9" style="1"/>
  </cols>
  <sheetData>
    <row r="1" ht="31.5" spans="1:18">
      <c r="A1" s="2" t="s">
        <v>675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25" spans="1:18">
      <c r="A2" s="3" t="s">
        <v>83</v>
      </c>
      <c r="B2" s="3" t="s">
        <v>676</v>
      </c>
      <c r="C2" s="3" t="s">
        <v>84</v>
      </c>
      <c r="D2" s="3" t="s">
        <v>85</v>
      </c>
      <c r="E2" s="4" t="s">
        <v>677</v>
      </c>
      <c r="F2" s="5"/>
      <c r="G2" s="6"/>
      <c r="H2" s="6"/>
      <c r="I2" s="4" t="s">
        <v>678</v>
      </c>
      <c r="J2" s="16"/>
      <c r="K2" s="16"/>
      <c r="L2" s="16"/>
      <c r="M2" s="5"/>
      <c r="N2" s="4" t="s">
        <v>679</v>
      </c>
      <c r="O2" s="5"/>
      <c r="P2" s="19" t="s">
        <v>86</v>
      </c>
      <c r="Q2" s="31" t="s">
        <v>87</v>
      </c>
      <c r="R2" s="3" t="s">
        <v>680</v>
      </c>
    </row>
    <row r="3" ht="88.5" spans="1:18">
      <c r="A3" s="7"/>
      <c r="B3" s="7"/>
      <c r="C3" s="7"/>
      <c r="D3" s="7"/>
      <c r="E3" s="7" t="s">
        <v>37</v>
      </c>
      <c r="F3" s="8" t="s">
        <v>88</v>
      </c>
      <c r="G3" s="9" t="s">
        <v>89</v>
      </c>
      <c r="H3" s="7" t="s">
        <v>90</v>
      </c>
      <c r="I3" s="9" t="s">
        <v>39</v>
      </c>
      <c r="J3" s="7" t="s">
        <v>90</v>
      </c>
      <c r="K3" s="7" t="s">
        <v>42</v>
      </c>
      <c r="L3" s="7" t="s">
        <v>90</v>
      </c>
      <c r="M3" s="20" t="s">
        <v>681</v>
      </c>
      <c r="N3" s="7" t="s">
        <v>44</v>
      </c>
      <c r="O3" s="8" t="s">
        <v>90</v>
      </c>
      <c r="P3" s="20" t="s">
        <v>45</v>
      </c>
      <c r="Q3" s="32"/>
      <c r="R3" s="33"/>
    </row>
    <row r="4" ht="15.75" spans="1:18">
      <c r="A4" s="10">
        <v>1</v>
      </c>
      <c r="B4" s="22" t="s">
        <v>682</v>
      </c>
      <c r="C4" s="23">
        <v>8220510469</v>
      </c>
      <c r="D4" s="11" t="s">
        <v>683</v>
      </c>
      <c r="E4" s="13">
        <v>74</v>
      </c>
      <c r="F4" s="11" t="s">
        <v>684</v>
      </c>
      <c r="G4" s="15">
        <v>87.519</v>
      </c>
      <c r="H4" s="11"/>
      <c r="I4" s="13">
        <v>160</v>
      </c>
      <c r="J4" s="11" t="s">
        <v>685</v>
      </c>
      <c r="K4" s="13"/>
      <c r="L4" s="11"/>
      <c r="M4" s="21">
        <v>83.7595</v>
      </c>
      <c r="N4" s="13">
        <v>10</v>
      </c>
      <c r="O4" s="11" t="s">
        <v>686</v>
      </c>
      <c r="P4" s="21">
        <v>79.58355</v>
      </c>
      <c r="Q4" s="10">
        <v>1</v>
      </c>
      <c r="R4" s="10">
        <v>1</v>
      </c>
    </row>
    <row r="5" ht="15.75" spans="1:18">
      <c r="A5" s="10">
        <v>2</v>
      </c>
      <c r="B5" s="22" t="s">
        <v>687</v>
      </c>
      <c r="C5" s="23">
        <v>8220510455</v>
      </c>
      <c r="D5" s="11" t="s">
        <v>683</v>
      </c>
      <c r="E5" s="24">
        <v>62</v>
      </c>
      <c r="F5" s="14" t="s">
        <v>688</v>
      </c>
      <c r="G5" s="15">
        <v>87.463</v>
      </c>
      <c r="H5" s="11"/>
      <c r="I5" s="13">
        <v>160</v>
      </c>
      <c r="J5" s="11" t="s">
        <v>685</v>
      </c>
      <c r="K5" s="13"/>
      <c r="L5" s="11"/>
      <c r="M5" s="21">
        <v>83.7315</v>
      </c>
      <c r="N5" s="13"/>
      <c r="O5" s="11"/>
      <c r="P5" s="21">
        <v>78.45835</v>
      </c>
      <c r="Q5" s="10">
        <v>2</v>
      </c>
      <c r="R5" s="10">
        <v>2</v>
      </c>
    </row>
    <row r="6" ht="27" spans="1:18">
      <c r="A6" s="10">
        <v>3</v>
      </c>
      <c r="B6" s="22" t="s">
        <v>689</v>
      </c>
      <c r="C6" s="23">
        <v>8220510484</v>
      </c>
      <c r="D6" s="11" t="s">
        <v>683</v>
      </c>
      <c r="E6" s="13">
        <v>100</v>
      </c>
      <c r="F6" s="11" t="s">
        <v>690</v>
      </c>
      <c r="G6" s="15">
        <v>90.088</v>
      </c>
      <c r="H6" s="11"/>
      <c r="I6" s="13">
        <v>60</v>
      </c>
      <c r="J6" s="11" t="s">
        <v>691</v>
      </c>
      <c r="K6" s="13">
        <v>20</v>
      </c>
      <c r="L6" s="11" t="s">
        <v>692</v>
      </c>
      <c r="M6" s="21">
        <v>61.3296775520699</v>
      </c>
      <c r="N6" s="13">
        <v>10</v>
      </c>
      <c r="O6" s="11" t="s">
        <v>686</v>
      </c>
      <c r="P6" s="21">
        <v>60.6967097968629</v>
      </c>
      <c r="Q6" s="10">
        <v>3</v>
      </c>
      <c r="R6" s="10">
        <v>3</v>
      </c>
    </row>
    <row r="7" ht="27" spans="1:18">
      <c r="A7" s="10">
        <v>4</v>
      </c>
      <c r="B7" s="22" t="s">
        <v>693</v>
      </c>
      <c r="C7" s="23">
        <v>8220510450</v>
      </c>
      <c r="D7" s="11" t="s">
        <v>683</v>
      </c>
      <c r="E7" s="24">
        <v>70</v>
      </c>
      <c r="F7" s="11" t="s">
        <v>694</v>
      </c>
      <c r="G7" s="15">
        <v>91.138</v>
      </c>
      <c r="H7" s="11"/>
      <c r="I7" s="13"/>
      <c r="J7" s="11"/>
      <c r="K7" s="13">
        <v>155.56</v>
      </c>
      <c r="L7" s="11" t="s">
        <v>695</v>
      </c>
      <c r="M7" s="21">
        <v>55.569</v>
      </c>
      <c r="N7" s="13">
        <v>45</v>
      </c>
      <c r="O7" s="11" t="s">
        <v>696</v>
      </c>
      <c r="P7" s="21">
        <v>55.7621</v>
      </c>
      <c r="Q7" s="10">
        <v>4</v>
      </c>
      <c r="R7" s="10">
        <v>4</v>
      </c>
    </row>
    <row r="8" ht="30" spans="1:18">
      <c r="A8" s="10">
        <v>5</v>
      </c>
      <c r="B8" s="22" t="s">
        <v>697</v>
      </c>
      <c r="C8" s="23">
        <v>8220510444</v>
      </c>
      <c r="D8" s="11" t="s">
        <v>683</v>
      </c>
      <c r="E8" s="13">
        <v>100</v>
      </c>
      <c r="F8" s="14" t="s">
        <v>698</v>
      </c>
      <c r="G8" s="15">
        <v>88.35</v>
      </c>
      <c r="H8" s="11"/>
      <c r="I8" s="13"/>
      <c r="J8" s="11"/>
      <c r="K8" s="13">
        <v>10</v>
      </c>
      <c r="L8" s="11" t="s">
        <v>699</v>
      </c>
      <c r="M8" s="21">
        <v>44.817838776035</v>
      </c>
      <c r="N8" s="13">
        <v>77</v>
      </c>
      <c r="O8" s="11" t="s">
        <v>700</v>
      </c>
      <c r="P8" s="21">
        <v>49.1860548984315</v>
      </c>
      <c r="Q8" s="10">
        <v>5</v>
      </c>
      <c r="R8" s="10">
        <v>5</v>
      </c>
    </row>
    <row r="9" ht="30" spans="1:18">
      <c r="A9" s="25">
        <v>6</v>
      </c>
      <c r="B9" s="26" t="s">
        <v>701</v>
      </c>
      <c r="C9" s="27">
        <v>8220510478</v>
      </c>
      <c r="D9" s="14" t="s">
        <v>702</v>
      </c>
      <c r="E9" s="24">
        <v>73</v>
      </c>
      <c r="F9" s="14" t="s">
        <v>703</v>
      </c>
      <c r="G9" s="15">
        <v>87.325</v>
      </c>
      <c r="H9" s="14"/>
      <c r="I9" s="24">
        <v>20</v>
      </c>
      <c r="J9" s="14" t="s">
        <v>704</v>
      </c>
      <c r="K9" s="24"/>
      <c r="L9" s="14"/>
      <c r="M9" s="21">
        <v>48.6625</v>
      </c>
      <c r="N9" s="24">
        <v>30</v>
      </c>
      <c r="O9" s="14" t="s">
        <v>705</v>
      </c>
      <c r="P9" s="28">
        <v>48.94625</v>
      </c>
      <c r="Q9" s="25">
        <v>6</v>
      </c>
      <c r="R9" s="25">
        <v>6</v>
      </c>
    </row>
    <row r="10" ht="27" spans="1:18">
      <c r="A10" s="10">
        <v>7</v>
      </c>
      <c r="B10" s="22" t="s">
        <v>706</v>
      </c>
      <c r="C10" s="23">
        <v>8220510467</v>
      </c>
      <c r="D10" s="11" t="s">
        <v>683</v>
      </c>
      <c r="E10" s="13">
        <v>100</v>
      </c>
      <c r="F10" s="11" t="s">
        <v>690</v>
      </c>
      <c r="G10" s="15">
        <v>90.825</v>
      </c>
      <c r="H10" s="11"/>
      <c r="I10" s="13"/>
      <c r="J10" s="11"/>
      <c r="K10" s="13"/>
      <c r="L10" s="11"/>
      <c r="M10" s="21">
        <v>45.4125</v>
      </c>
      <c r="N10" s="13">
        <v>55</v>
      </c>
      <c r="O10" s="11" t="s">
        <v>707</v>
      </c>
      <c r="P10" s="21">
        <v>48.62125</v>
      </c>
      <c r="Q10" s="10">
        <v>7</v>
      </c>
      <c r="R10" s="10">
        <v>7</v>
      </c>
    </row>
    <row r="11" ht="45" spans="1:18">
      <c r="A11" s="10">
        <v>8</v>
      </c>
      <c r="B11" s="22" t="s">
        <v>708</v>
      </c>
      <c r="C11" s="23">
        <v>8220510464</v>
      </c>
      <c r="D11" s="11" t="s">
        <v>683</v>
      </c>
      <c r="E11" s="13">
        <v>100</v>
      </c>
      <c r="F11" s="11" t="s">
        <v>709</v>
      </c>
      <c r="G11" s="15">
        <v>90.25</v>
      </c>
      <c r="H11" s="11"/>
      <c r="I11" s="13"/>
      <c r="J11" s="11"/>
      <c r="K11" s="13"/>
      <c r="L11" s="11"/>
      <c r="M11" s="21">
        <v>45.125</v>
      </c>
      <c r="N11" s="13">
        <v>60</v>
      </c>
      <c r="O11" s="11" t="s">
        <v>710</v>
      </c>
      <c r="P11" s="21">
        <v>48.6125</v>
      </c>
      <c r="Q11" s="10">
        <v>8</v>
      </c>
      <c r="R11" s="10">
        <v>8</v>
      </c>
    </row>
    <row r="12" ht="45" spans="1:18">
      <c r="A12" s="10">
        <v>9</v>
      </c>
      <c r="B12" s="22" t="s">
        <v>711</v>
      </c>
      <c r="C12" s="23">
        <v>8220510452</v>
      </c>
      <c r="D12" s="11" t="s">
        <v>683</v>
      </c>
      <c r="E12" s="13">
        <v>88</v>
      </c>
      <c r="F12" s="11" t="s">
        <v>712</v>
      </c>
      <c r="G12" s="15">
        <v>89.175</v>
      </c>
      <c r="H12" s="11"/>
      <c r="I12" s="13"/>
      <c r="J12" s="11"/>
      <c r="K12" s="13"/>
      <c r="L12" s="11"/>
      <c r="M12" s="21">
        <v>44.5875</v>
      </c>
      <c r="N12" s="13">
        <v>70</v>
      </c>
      <c r="O12" s="11" t="s">
        <v>713</v>
      </c>
      <c r="P12" s="21">
        <v>48.02875</v>
      </c>
      <c r="Q12" s="10">
        <v>9</v>
      </c>
      <c r="R12" s="10">
        <v>9</v>
      </c>
    </row>
    <row r="13" ht="30" spans="1:18">
      <c r="A13" s="10">
        <v>10</v>
      </c>
      <c r="B13" s="22" t="s">
        <v>714</v>
      </c>
      <c r="C13" s="23">
        <v>8220510465</v>
      </c>
      <c r="D13" s="11" t="s">
        <v>683</v>
      </c>
      <c r="E13" s="13">
        <v>100</v>
      </c>
      <c r="F13" s="11" t="s">
        <v>715</v>
      </c>
      <c r="G13" s="15">
        <v>90.506</v>
      </c>
      <c r="H13" s="11"/>
      <c r="I13" s="13"/>
      <c r="J13" s="11"/>
      <c r="K13" s="13"/>
      <c r="L13" s="11"/>
      <c r="M13" s="21">
        <v>45.253</v>
      </c>
      <c r="N13" s="13">
        <v>45</v>
      </c>
      <c r="O13" s="11" t="s">
        <v>716</v>
      </c>
      <c r="P13" s="21">
        <v>47.9777</v>
      </c>
      <c r="Q13" s="10">
        <v>10</v>
      </c>
      <c r="R13" s="10">
        <v>10</v>
      </c>
    </row>
    <row r="14" ht="30" spans="1:18">
      <c r="A14" s="10">
        <v>11</v>
      </c>
      <c r="B14" s="22" t="s">
        <v>717</v>
      </c>
      <c r="C14" s="23">
        <v>8220510460</v>
      </c>
      <c r="D14" s="11" t="s">
        <v>683</v>
      </c>
      <c r="E14" s="13">
        <v>100</v>
      </c>
      <c r="F14" s="11" t="s">
        <v>718</v>
      </c>
      <c r="G14" s="15">
        <v>89.975</v>
      </c>
      <c r="H14" s="11"/>
      <c r="I14" s="13"/>
      <c r="J14" s="11"/>
      <c r="K14" s="13"/>
      <c r="L14" s="11"/>
      <c r="M14" s="21">
        <v>44.9875</v>
      </c>
      <c r="N14" s="13">
        <v>45</v>
      </c>
      <c r="O14" s="11" t="s">
        <v>707</v>
      </c>
      <c r="P14" s="21">
        <v>47.73875</v>
      </c>
      <c r="Q14" s="10">
        <v>11</v>
      </c>
      <c r="R14" s="10">
        <v>11</v>
      </c>
    </row>
    <row r="15" ht="57" spans="1:18">
      <c r="A15" s="10">
        <v>12</v>
      </c>
      <c r="B15" s="22" t="s">
        <v>719</v>
      </c>
      <c r="C15" s="23">
        <v>8220510468</v>
      </c>
      <c r="D15" s="11" t="s">
        <v>683</v>
      </c>
      <c r="E15" s="13">
        <v>83</v>
      </c>
      <c r="F15" s="11" t="s">
        <v>720</v>
      </c>
      <c r="G15" s="15">
        <v>88.55</v>
      </c>
      <c r="H15" s="11"/>
      <c r="I15" s="13">
        <v>8</v>
      </c>
      <c r="J15" s="11" t="s">
        <v>721</v>
      </c>
      <c r="K15" s="13"/>
      <c r="L15" s="11"/>
      <c r="M15" s="21">
        <v>46.275</v>
      </c>
      <c r="N15" s="13">
        <v>35</v>
      </c>
      <c r="O15" s="11" t="s">
        <v>722</v>
      </c>
      <c r="P15" s="21">
        <v>47.5475</v>
      </c>
      <c r="Q15" s="10">
        <v>12</v>
      </c>
      <c r="R15" s="10">
        <v>12</v>
      </c>
    </row>
    <row r="16" ht="43.5" spans="1:18">
      <c r="A16" s="10">
        <v>13</v>
      </c>
      <c r="B16" s="22" t="s">
        <v>723</v>
      </c>
      <c r="C16" s="23">
        <v>8220510446</v>
      </c>
      <c r="D16" s="11" t="s">
        <v>683</v>
      </c>
      <c r="E16" s="13">
        <v>80</v>
      </c>
      <c r="F16" s="14" t="s">
        <v>724</v>
      </c>
      <c r="G16" s="15">
        <v>90.213</v>
      </c>
      <c r="H16" s="11"/>
      <c r="I16" s="13"/>
      <c r="J16" s="11"/>
      <c r="K16" s="13"/>
      <c r="L16" s="11"/>
      <c r="M16" s="21">
        <v>45.1065</v>
      </c>
      <c r="N16" s="13">
        <v>55</v>
      </c>
      <c r="O16" s="11" t="s">
        <v>725</v>
      </c>
      <c r="P16" s="21">
        <v>47.34585</v>
      </c>
      <c r="Q16" s="10">
        <v>13</v>
      </c>
      <c r="R16" s="10">
        <v>13</v>
      </c>
    </row>
    <row r="17" ht="27" spans="1:18">
      <c r="A17" s="10">
        <v>14</v>
      </c>
      <c r="B17" s="22" t="s">
        <v>726</v>
      </c>
      <c r="C17" s="23">
        <v>8220510461</v>
      </c>
      <c r="D17" s="11" t="s">
        <v>683</v>
      </c>
      <c r="E17" s="13">
        <v>68</v>
      </c>
      <c r="F17" s="11" t="s">
        <v>727</v>
      </c>
      <c r="G17" s="15">
        <v>88.513</v>
      </c>
      <c r="H17" s="11"/>
      <c r="I17" s="13"/>
      <c r="J17" s="11"/>
      <c r="K17" s="13"/>
      <c r="L17" s="11"/>
      <c r="M17" s="21">
        <v>44.2565</v>
      </c>
      <c r="N17" s="13">
        <v>80</v>
      </c>
      <c r="O17" s="11" t="s">
        <v>728</v>
      </c>
      <c r="P17" s="21">
        <v>47.23085</v>
      </c>
      <c r="Q17" s="10">
        <v>14</v>
      </c>
      <c r="R17" s="10">
        <v>14</v>
      </c>
    </row>
    <row r="18" ht="15.75" spans="1:18">
      <c r="A18" s="10">
        <v>15</v>
      </c>
      <c r="B18" s="22" t="s">
        <v>729</v>
      </c>
      <c r="C18" s="23">
        <v>8220510463</v>
      </c>
      <c r="D18" s="11" t="s">
        <v>683</v>
      </c>
      <c r="E18" s="13">
        <v>88</v>
      </c>
      <c r="F18" s="14" t="s">
        <v>730</v>
      </c>
      <c r="G18" s="15">
        <v>90.106</v>
      </c>
      <c r="H18" s="11"/>
      <c r="I18" s="13"/>
      <c r="J18" s="11"/>
      <c r="K18" s="13"/>
      <c r="L18" s="11"/>
      <c r="M18" s="21">
        <v>45.053</v>
      </c>
      <c r="N18" s="13">
        <v>45</v>
      </c>
      <c r="O18" s="11" t="s">
        <v>731</v>
      </c>
      <c r="P18" s="21">
        <v>47.1977</v>
      </c>
      <c r="Q18" s="10">
        <v>15</v>
      </c>
      <c r="R18" s="10">
        <v>15</v>
      </c>
    </row>
    <row r="19" ht="45" spans="1:18">
      <c r="A19" s="10">
        <v>16</v>
      </c>
      <c r="B19" s="22" t="s">
        <v>732</v>
      </c>
      <c r="C19" s="23">
        <v>8220510480</v>
      </c>
      <c r="D19" s="11" t="s">
        <v>683</v>
      </c>
      <c r="E19" s="13">
        <v>81</v>
      </c>
      <c r="F19" s="11" t="s">
        <v>733</v>
      </c>
      <c r="G19" s="15">
        <v>88.613</v>
      </c>
      <c r="H19" s="11"/>
      <c r="I19" s="13"/>
      <c r="J19" s="11"/>
      <c r="K19" s="13"/>
      <c r="L19" s="11"/>
      <c r="M19" s="21">
        <v>44.3065</v>
      </c>
      <c r="N19" s="13">
        <v>60</v>
      </c>
      <c r="O19" s="11" t="s">
        <v>734</v>
      </c>
      <c r="P19" s="21">
        <v>46.92585</v>
      </c>
      <c r="Q19" s="10">
        <v>16</v>
      </c>
      <c r="R19" s="10">
        <v>16</v>
      </c>
    </row>
    <row r="20" ht="27" spans="1:18">
      <c r="A20" s="10">
        <v>17</v>
      </c>
      <c r="B20" s="22" t="s">
        <v>735</v>
      </c>
      <c r="C20" s="23">
        <v>8220510449</v>
      </c>
      <c r="D20" s="11" t="s">
        <v>683</v>
      </c>
      <c r="E20" s="13">
        <v>70</v>
      </c>
      <c r="F20" s="14" t="s">
        <v>736</v>
      </c>
      <c r="G20" s="15">
        <v>89.35</v>
      </c>
      <c r="H20" s="14"/>
      <c r="I20" s="13"/>
      <c r="J20" s="29"/>
      <c r="K20" s="13"/>
      <c r="L20" s="14"/>
      <c r="M20" s="21">
        <v>44.675</v>
      </c>
      <c r="N20" s="13">
        <v>55</v>
      </c>
      <c r="O20" s="14" t="s">
        <v>737</v>
      </c>
      <c r="P20" s="21">
        <v>46.4575</v>
      </c>
      <c r="Q20" s="10">
        <v>17</v>
      </c>
      <c r="R20" s="10">
        <v>17</v>
      </c>
    </row>
    <row r="21" ht="15.75" spans="1:18">
      <c r="A21" s="10">
        <v>18</v>
      </c>
      <c r="B21" s="22" t="s">
        <v>738</v>
      </c>
      <c r="C21" s="23">
        <v>8220510476</v>
      </c>
      <c r="D21" s="11" t="s">
        <v>683</v>
      </c>
      <c r="E21" s="13">
        <v>66</v>
      </c>
      <c r="F21" s="11" t="s">
        <v>739</v>
      </c>
      <c r="G21" s="15">
        <v>85.738</v>
      </c>
      <c r="H21" s="11"/>
      <c r="I21" s="13">
        <v>20</v>
      </c>
      <c r="J21" s="11" t="s">
        <v>740</v>
      </c>
      <c r="K21" s="13"/>
      <c r="L21" s="11"/>
      <c r="M21" s="21">
        <v>47.869</v>
      </c>
      <c r="N21" s="13"/>
      <c r="O21" s="11"/>
      <c r="P21" s="21">
        <v>46.3821</v>
      </c>
      <c r="Q21" s="10">
        <v>18</v>
      </c>
      <c r="R21" s="10">
        <v>18</v>
      </c>
    </row>
    <row r="22" ht="15.75" spans="1:18">
      <c r="A22" s="10">
        <v>19</v>
      </c>
      <c r="B22" s="22" t="s">
        <v>741</v>
      </c>
      <c r="C22" s="23">
        <v>8220510466</v>
      </c>
      <c r="D22" s="11" t="s">
        <v>683</v>
      </c>
      <c r="E22" s="13">
        <v>80</v>
      </c>
      <c r="F22" s="11" t="s">
        <v>742</v>
      </c>
      <c r="G22" s="15">
        <v>88</v>
      </c>
      <c r="H22" s="11"/>
      <c r="I22" s="13"/>
      <c r="J22" s="11"/>
      <c r="K22" s="13"/>
      <c r="L22" s="11"/>
      <c r="M22" s="21">
        <v>44</v>
      </c>
      <c r="N22" s="13">
        <v>50</v>
      </c>
      <c r="O22" s="11" t="s">
        <v>743</v>
      </c>
      <c r="P22" s="21">
        <v>46.1</v>
      </c>
      <c r="Q22" s="10">
        <v>19</v>
      </c>
      <c r="R22" s="10">
        <v>19</v>
      </c>
    </row>
    <row r="23" ht="27" spans="1:18">
      <c r="A23" s="10">
        <v>20</v>
      </c>
      <c r="B23" s="22" t="s">
        <v>744</v>
      </c>
      <c r="C23" s="23">
        <v>8220510458</v>
      </c>
      <c r="D23" s="11" t="s">
        <v>683</v>
      </c>
      <c r="E23" s="13">
        <v>94</v>
      </c>
      <c r="F23" s="11" t="s">
        <v>745</v>
      </c>
      <c r="G23" s="15">
        <v>85.913</v>
      </c>
      <c r="H23" s="11"/>
      <c r="I23" s="13"/>
      <c r="J23" s="11"/>
      <c r="K23" s="13">
        <v>6.66666666666667</v>
      </c>
      <c r="L23" s="11" t="s">
        <v>746</v>
      </c>
      <c r="M23" s="21">
        <v>43.3850591840233</v>
      </c>
      <c r="N23" s="13">
        <v>35</v>
      </c>
      <c r="O23" s="14" t="s">
        <v>747</v>
      </c>
      <c r="P23" s="21">
        <v>45.496553265621</v>
      </c>
      <c r="Q23" s="10">
        <v>20</v>
      </c>
      <c r="R23" s="10">
        <v>20</v>
      </c>
    </row>
    <row r="24" ht="45" spans="1:18">
      <c r="A24" s="10">
        <v>21</v>
      </c>
      <c r="B24" s="22" t="s">
        <v>748</v>
      </c>
      <c r="C24" s="23">
        <v>8220510445</v>
      </c>
      <c r="D24" s="11" t="s">
        <v>683</v>
      </c>
      <c r="E24" s="13">
        <v>92</v>
      </c>
      <c r="F24" s="11" t="s">
        <v>749</v>
      </c>
      <c r="G24" s="15">
        <v>88.775</v>
      </c>
      <c r="H24" s="11"/>
      <c r="I24" s="13"/>
      <c r="J24" s="11"/>
      <c r="K24" s="13">
        <v>10</v>
      </c>
      <c r="L24" s="11" t="s">
        <v>699</v>
      </c>
      <c r="M24" s="21">
        <v>45.030338776035</v>
      </c>
      <c r="N24" s="13">
        <v>5</v>
      </c>
      <c r="O24" s="11" t="s">
        <v>686</v>
      </c>
      <c r="P24" s="21">
        <v>45.3773048984315</v>
      </c>
      <c r="Q24" s="10">
        <v>21</v>
      </c>
      <c r="R24" s="10">
        <v>21</v>
      </c>
    </row>
    <row r="25" ht="30" spans="1:18">
      <c r="A25" s="10">
        <v>22</v>
      </c>
      <c r="B25" s="22" t="s">
        <v>750</v>
      </c>
      <c r="C25" s="23">
        <v>8220510462</v>
      </c>
      <c r="D25" s="11" t="s">
        <v>683</v>
      </c>
      <c r="E25" s="13">
        <v>96</v>
      </c>
      <c r="F25" s="11" t="s">
        <v>751</v>
      </c>
      <c r="G25" s="15">
        <v>89.55</v>
      </c>
      <c r="H25" s="11"/>
      <c r="I25" s="13"/>
      <c r="J25" s="11"/>
      <c r="K25" s="13"/>
      <c r="L25" s="11"/>
      <c r="M25" s="21">
        <v>44.775</v>
      </c>
      <c r="N25" s="13">
        <v>5</v>
      </c>
      <c r="O25" s="11" t="s">
        <v>686</v>
      </c>
      <c r="P25" s="21">
        <v>45.3475</v>
      </c>
      <c r="Q25" s="10">
        <v>22</v>
      </c>
      <c r="R25" s="10">
        <v>22</v>
      </c>
    </row>
    <row r="26" ht="15.75" spans="1:18">
      <c r="A26" s="10">
        <v>23</v>
      </c>
      <c r="B26" s="22" t="s">
        <v>752</v>
      </c>
      <c r="C26" s="23">
        <v>8220510474</v>
      </c>
      <c r="D26" s="11" t="s">
        <v>683</v>
      </c>
      <c r="E26" s="13">
        <v>76</v>
      </c>
      <c r="F26" s="14" t="s">
        <v>753</v>
      </c>
      <c r="G26" s="15">
        <v>87.713</v>
      </c>
      <c r="H26" s="11"/>
      <c r="I26" s="13"/>
      <c r="J26" s="11"/>
      <c r="K26" s="13"/>
      <c r="L26" s="30"/>
      <c r="M26" s="21">
        <v>43.8565</v>
      </c>
      <c r="N26" s="13">
        <v>40</v>
      </c>
      <c r="O26" s="11" t="s">
        <v>754</v>
      </c>
      <c r="P26" s="21">
        <v>45.27085</v>
      </c>
      <c r="Q26" s="10">
        <v>23</v>
      </c>
      <c r="R26" s="10">
        <v>23</v>
      </c>
    </row>
    <row r="27" ht="45" spans="1:18">
      <c r="A27" s="10">
        <v>24</v>
      </c>
      <c r="B27" s="22" t="s">
        <v>755</v>
      </c>
      <c r="C27" s="23">
        <v>8220510471</v>
      </c>
      <c r="D27" s="11" t="s">
        <v>683</v>
      </c>
      <c r="E27" s="13">
        <v>100</v>
      </c>
      <c r="F27" s="14" t="s">
        <v>756</v>
      </c>
      <c r="G27" s="15">
        <v>88.869</v>
      </c>
      <c r="H27" s="11"/>
      <c r="I27" s="13"/>
      <c r="J27" s="11"/>
      <c r="K27" s="13"/>
      <c r="L27" s="11"/>
      <c r="M27" s="21">
        <v>44.4345</v>
      </c>
      <c r="N27" s="13">
        <v>5</v>
      </c>
      <c r="O27" s="11" t="s">
        <v>686</v>
      </c>
      <c r="P27" s="21">
        <v>45.24105</v>
      </c>
      <c r="Q27" s="10">
        <v>24</v>
      </c>
      <c r="R27" s="10">
        <v>24</v>
      </c>
    </row>
    <row r="28" ht="30" spans="1:18">
      <c r="A28" s="10">
        <v>25</v>
      </c>
      <c r="B28" s="22" t="s">
        <v>757</v>
      </c>
      <c r="C28" s="23">
        <v>8220510481</v>
      </c>
      <c r="D28" s="11" t="s">
        <v>683</v>
      </c>
      <c r="E28" s="13">
        <v>75</v>
      </c>
      <c r="F28" s="14" t="s">
        <v>758</v>
      </c>
      <c r="G28" s="15">
        <v>87.2</v>
      </c>
      <c r="H28" s="11"/>
      <c r="I28" s="13"/>
      <c r="J28" s="11"/>
      <c r="K28" s="13"/>
      <c r="L28" s="11"/>
      <c r="M28" s="21">
        <v>43.6</v>
      </c>
      <c r="N28" s="13">
        <v>45</v>
      </c>
      <c r="O28" s="11" t="s">
        <v>725</v>
      </c>
      <c r="P28" s="21">
        <v>45.24</v>
      </c>
      <c r="Q28" s="10">
        <v>25</v>
      </c>
      <c r="R28" s="10">
        <v>25</v>
      </c>
    </row>
    <row r="29" ht="30" spans="1:18">
      <c r="A29" s="10">
        <v>26</v>
      </c>
      <c r="B29" s="22" t="s">
        <v>759</v>
      </c>
      <c r="C29" s="23">
        <v>8220510470</v>
      </c>
      <c r="D29" s="11" t="s">
        <v>683</v>
      </c>
      <c r="E29" s="13">
        <v>83</v>
      </c>
      <c r="F29" s="11" t="s">
        <v>760</v>
      </c>
      <c r="G29" s="15">
        <v>85.313</v>
      </c>
      <c r="H29" s="11"/>
      <c r="I29" s="13"/>
      <c r="J29" s="11"/>
      <c r="K29" s="13"/>
      <c r="L29" s="11"/>
      <c r="M29" s="21">
        <v>42.6565</v>
      </c>
      <c r="N29" s="13">
        <v>50</v>
      </c>
      <c r="O29" s="11" t="s">
        <v>761</v>
      </c>
      <c r="P29" s="21">
        <v>45.04085</v>
      </c>
      <c r="Q29" s="10">
        <v>26</v>
      </c>
      <c r="R29" s="10">
        <v>26</v>
      </c>
    </row>
    <row r="30" ht="45" spans="1:18">
      <c r="A30" s="10">
        <v>27</v>
      </c>
      <c r="B30" s="22" t="s">
        <v>762</v>
      </c>
      <c r="C30" s="23">
        <v>8220510479</v>
      </c>
      <c r="D30" s="11" t="s">
        <v>683</v>
      </c>
      <c r="E30" s="13">
        <v>97</v>
      </c>
      <c r="F30" s="11" t="s">
        <v>763</v>
      </c>
      <c r="G30" s="15">
        <v>89.281</v>
      </c>
      <c r="H30" s="11"/>
      <c r="I30" s="13"/>
      <c r="J30" s="11"/>
      <c r="K30" s="13"/>
      <c r="L30" s="11"/>
      <c r="M30" s="21">
        <v>44.6405</v>
      </c>
      <c r="N30" s="13"/>
      <c r="O30" s="11"/>
      <c r="P30" s="21">
        <v>45.02645</v>
      </c>
      <c r="Q30" s="10">
        <v>27</v>
      </c>
      <c r="R30" s="10">
        <v>27</v>
      </c>
    </row>
    <row r="31" ht="30" spans="1:18">
      <c r="A31" s="10">
        <v>28</v>
      </c>
      <c r="B31" s="22" t="s">
        <v>764</v>
      </c>
      <c r="C31" s="23">
        <v>8220510456</v>
      </c>
      <c r="D31" s="11" t="s">
        <v>683</v>
      </c>
      <c r="E31" s="13">
        <v>73</v>
      </c>
      <c r="F31" s="11" t="s">
        <v>765</v>
      </c>
      <c r="G31" s="15">
        <v>88.431</v>
      </c>
      <c r="H31" s="11"/>
      <c r="I31" s="13"/>
      <c r="J31" s="30"/>
      <c r="K31" s="13"/>
      <c r="L31" s="11"/>
      <c r="M31" s="21">
        <v>44.2155</v>
      </c>
      <c r="N31" s="13">
        <v>30</v>
      </c>
      <c r="O31" s="11" t="s">
        <v>766</v>
      </c>
      <c r="P31" s="21">
        <v>44.94395</v>
      </c>
      <c r="Q31" s="10">
        <v>28</v>
      </c>
      <c r="R31" s="10">
        <v>28</v>
      </c>
    </row>
    <row r="32" ht="15.75" spans="1:18">
      <c r="A32" s="10">
        <v>29</v>
      </c>
      <c r="B32" s="22" t="s">
        <v>767</v>
      </c>
      <c r="C32" s="23">
        <v>8220510447</v>
      </c>
      <c r="D32" s="11" t="s">
        <v>683</v>
      </c>
      <c r="E32" s="13">
        <v>66</v>
      </c>
      <c r="F32" s="11" t="s">
        <v>739</v>
      </c>
      <c r="G32" s="15">
        <v>89.506</v>
      </c>
      <c r="H32" s="11"/>
      <c r="I32" s="13"/>
      <c r="J32" s="11"/>
      <c r="K32" s="13"/>
      <c r="L32" s="11"/>
      <c r="M32" s="21">
        <v>44.753</v>
      </c>
      <c r="N32" s="13">
        <v>10</v>
      </c>
      <c r="O32" s="11" t="s">
        <v>686</v>
      </c>
      <c r="P32" s="21">
        <v>44.0777</v>
      </c>
      <c r="Q32" s="10">
        <v>29</v>
      </c>
      <c r="R32" s="10">
        <v>29</v>
      </c>
    </row>
    <row r="33" ht="28.5" spans="1:18">
      <c r="A33" s="10">
        <v>30</v>
      </c>
      <c r="B33" s="22" t="s">
        <v>768</v>
      </c>
      <c r="C33" s="23">
        <v>8220510457</v>
      </c>
      <c r="D33" s="11" t="s">
        <v>683</v>
      </c>
      <c r="E33" s="13">
        <v>66</v>
      </c>
      <c r="F33" s="11" t="s">
        <v>739</v>
      </c>
      <c r="G33" s="15">
        <v>89.175</v>
      </c>
      <c r="H33" s="11"/>
      <c r="I33" s="13"/>
      <c r="J33" s="11"/>
      <c r="K33" s="13"/>
      <c r="L33" s="11"/>
      <c r="M33" s="21">
        <v>44.5875</v>
      </c>
      <c r="N33" s="13">
        <v>5</v>
      </c>
      <c r="O33" s="11" t="s">
        <v>686</v>
      </c>
      <c r="P33" s="21">
        <v>43.67875</v>
      </c>
      <c r="Q33" s="10">
        <v>30</v>
      </c>
      <c r="R33" s="10">
        <v>30</v>
      </c>
    </row>
    <row r="34" ht="15.75" spans="1:18">
      <c r="A34" s="10">
        <v>31</v>
      </c>
      <c r="B34" s="22" t="s">
        <v>769</v>
      </c>
      <c r="C34" s="23">
        <v>8220510472</v>
      </c>
      <c r="D34" s="11" t="s">
        <v>683</v>
      </c>
      <c r="E34" s="13">
        <v>70</v>
      </c>
      <c r="F34" s="14" t="s">
        <v>736</v>
      </c>
      <c r="G34" s="15">
        <v>88.725</v>
      </c>
      <c r="H34" s="11"/>
      <c r="I34" s="13"/>
      <c r="J34" s="11"/>
      <c r="K34" s="13"/>
      <c r="L34" s="11"/>
      <c r="M34" s="21">
        <v>44.3625</v>
      </c>
      <c r="N34" s="13">
        <v>5</v>
      </c>
      <c r="O34" s="11" t="s">
        <v>686</v>
      </c>
      <c r="P34" s="21">
        <v>43.67625</v>
      </c>
      <c r="Q34" s="10">
        <v>31</v>
      </c>
      <c r="R34" s="10">
        <v>31</v>
      </c>
    </row>
    <row r="35" ht="15.75" spans="1:18">
      <c r="A35" s="10">
        <v>32</v>
      </c>
      <c r="B35" s="22" t="s">
        <v>770</v>
      </c>
      <c r="C35" s="23">
        <v>8220510482</v>
      </c>
      <c r="D35" s="11" t="s">
        <v>683</v>
      </c>
      <c r="E35" s="24">
        <v>68</v>
      </c>
      <c r="F35" s="11" t="s">
        <v>727</v>
      </c>
      <c r="G35" s="15">
        <v>88.606</v>
      </c>
      <c r="H35" s="11"/>
      <c r="I35" s="13"/>
      <c r="J35" s="11"/>
      <c r="K35" s="13"/>
      <c r="L35" s="11"/>
      <c r="M35" s="21">
        <v>44.303</v>
      </c>
      <c r="N35" s="13">
        <v>5</v>
      </c>
      <c r="O35" s="11" t="s">
        <v>686</v>
      </c>
      <c r="P35" s="21">
        <v>43.5227</v>
      </c>
      <c r="Q35" s="10">
        <v>32</v>
      </c>
      <c r="R35" s="10">
        <v>32</v>
      </c>
    </row>
    <row r="36" ht="15.75" spans="1:18">
      <c r="A36" s="10">
        <v>33</v>
      </c>
      <c r="B36" s="22" t="s">
        <v>771</v>
      </c>
      <c r="C36" s="23">
        <v>8220510448</v>
      </c>
      <c r="D36" s="11" t="s">
        <v>683</v>
      </c>
      <c r="E36" s="13">
        <v>64</v>
      </c>
      <c r="F36" s="11" t="s">
        <v>772</v>
      </c>
      <c r="G36" s="15">
        <v>86.188</v>
      </c>
      <c r="H36" s="11"/>
      <c r="I36" s="13"/>
      <c r="J36" s="11"/>
      <c r="K36" s="13"/>
      <c r="L36" s="14"/>
      <c r="M36" s="21">
        <v>43.094</v>
      </c>
      <c r="N36" s="13">
        <v>30</v>
      </c>
      <c r="O36" s="14" t="s">
        <v>747</v>
      </c>
      <c r="P36" s="21">
        <v>43.4846</v>
      </c>
      <c r="Q36" s="10">
        <v>33</v>
      </c>
      <c r="R36" s="10">
        <v>33</v>
      </c>
    </row>
    <row r="37" ht="15.75" spans="1:18">
      <c r="A37" s="10">
        <v>34</v>
      </c>
      <c r="B37" s="22" t="s">
        <v>773</v>
      </c>
      <c r="C37" s="23">
        <v>8220510459</v>
      </c>
      <c r="D37" s="11" t="s">
        <v>683</v>
      </c>
      <c r="E37" s="13">
        <v>64</v>
      </c>
      <c r="F37" s="14" t="s">
        <v>774</v>
      </c>
      <c r="G37" s="15">
        <v>88.813</v>
      </c>
      <c r="H37" s="11"/>
      <c r="I37" s="13"/>
      <c r="J37" s="11"/>
      <c r="K37" s="13"/>
      <c r="L37" s="11"/>
      <c r="M37" s="21">
        <v>44.4065</v>
      </c>
      <c r="N37" s="13">
        <v>5</v>
      </c>
      <c r="O37" s="11" t="s">
        <v>686</v>
      </c>
      <c r="P37" s="21">
        <v>43.41585</v>
      </c>
      <c r="Q37" s="10">
        <v>34</v>
      </c>
      <c r="R37" s="10">
        <v>34</v>
      </c>
    </row>
    <row r="38" ht="15.75" spans="1:18">
      <c r="A38" s="10">
        <v>35</v>
      </c>
      <c r="B38" s="22" t="s">
        <v>775</v>
      </c>
      <c r="C38" s="23">
        <v>8220510475</v>
      </c>
      <c r="D38" s="11" t="s">
        <v>683</v>
      </c>
      <c r="E38" s="13">
        <v>70</v>
      </c>
      <c r="F38" s="11" t="s">
        <v>694</v>
      </c>
      <c r="G38" s="15">
        <v>88.344</v>
      </c>
      <c r="H38" s="11"/>
      <c r="I38" s="13"/>
      <c r="J38" s="11"/>
      <c r="K38" s="13"/>
      <c r="L38" s="11"/>
      <c r="M38" s="21">
        <v>44.172</v>
      </c>
      <c r="N38" s="13"/>
      <c r="O38" s="11"/>
      <c r="P38" s="21">
        <v>43.2548</v>
      </c>
      <c r="Q38" s="10">
        <v>35</v>
      </c>
      <c r="R38" s="10">
        <v>35</v>
      </c>
    </row>
    <row r="39" ht="30" spans="1:18">
      <c r="A39" s="10">
        <v>36</v>
      </c>
      <c r="B39" s="22" t="s">
        <v>776</v>
      </c>
      <c r="C39" s="23">
        <v>8220510453</v>
      </c>
      <c r="D39" s="11" t="s">
        <v>683</v>
      </c>
      <c r="E39" s="13">
        <v>67</v>
      </c>
      <c r="F39" s="14" t="s">
        <v>777</v>
      </c>
      <c r="G39" s="15">
        <v>88.281</v>
      </c>
      <c r="H39" s="11"/>
      <c r="I39" s="13"/>
      <c r="J39" s="11"/>
      <c r="K39" s="13"/>
      <c r="L39" s="14"/>
      <c r="M39" s="21">
        <v>44.1405</v>
      </c>
      <c r="N39" s="13"/>
      <c r="O39" s="14"/>
      <c r="P39" s="21">
        <v>43.07645</v>
      </c>
      <c r="Q39" s="10">
        <v>36</v>
      </c>
      <c r="R39" s="10">
        <v>36</v>
      </c>
    </row>
    <row r="40" ht="15.75" spans="1:18">
      <c r="A40" s="10">
        <v>37</v>
      </c>
      <c r="B40" s="22" t="s">
        <v>778</v>
      </c>
      <c r="C40" s="23">
        <v>8220510483</v>
      </c>
      <c r="D40" s="11" t="s">
        <v>683</v>
      </c>
      <c r="E40" s="13">
        <v>62</v>
      </c>
      <c r="F40" s="11" t="s">
        <v>779</v>
      </c>
      <c r="G40" s="15">
        <v>88.119</v>
      </c>
      <c r="H40" s="11"/>
      <c r="I40" s="13"/>
      <c r="J40" s="11"/>
      <c r="K40" s="13"/>
      <c r="L40" s="11"/>
      <c r="M40" s="21">
        <v>44.0595</v>
      </c>
      <c r="N40" s="13">
        <v>5</v>
      </c>
      <c r="O40" s="11" t="s">
        <v>686</v>
      </c>
      <c r="P40" s="21">
        <v>43.00355</v>
      </c>
      <c r="Q40" s="10">
        <v>37</v>
      </c>
      <c r="R40" s="10">
        <v>37</v>
      </c>
    </row>
    <row r="41" ht="15.75" spans="1:18">
      <c r="A41" s="10">
        <v>38</v>
      </c>
      <c r="B41" s="22" t="s">
        <v>780</v>
      </c>
      <c r="C41" s="23">
        <v>8220510451</v>
      </c>
      <c r="D41" s="11" t="s">
        <v>683</v>
      </c>
      <c r="E41" s="13">
        <v>62</v>
      </c>
      <c r="F41" s="11" t="s">
        <v>779</v>
      </c>
      <c r="G41" s="15">
        <v>88.488</v>
      </c>
      <c r="H41" s="11"/>
      <c r="I41" s="13"/>
      <c r="J41" s="11"/>
      <c r="K41" s="13"/>
      <c r="L41" s="11"/>
      <c r="M41" s="21">
        <v>44.244</v>
      </c>
      <c r="N41" s="13"/>
      <c r="O41" s="11"/>
      <c r="P41" s="21">
        <v>42.9196</v>
      </c>
      <c r="Q41" s="10">
        <v>38</v>
      </c>
      <c r="R41" s="10">
        <v>38</v>
      </c>
    </row>
    <row r="42" ht="15.75" spans="1:18">
      <c r="A42" s="10">
        <v>39</v>
      </c>
      <c r="B42" s="22" t="s">
        <v>781</v>
      </c>
      <c r="C42" s="23">
        <v>8220510473</v>
      </c>
      <c r="D42" s="11" t="s">
        <v>683</v>
      </c>
      <c r="E42" s="13">
        <v>74</v>
      </c>
      <c r="F42" s="11" t="s">
        <v>684</v>
      </c>
      <c r="G42" s="15">
        <v>86.981</v>
      </c>
      <c r="H42" s="11"/>
      <c r="I42" s="13"/>
      <c r="J42" s="11"/>
      <c r="K42" s="13"/>
      <c r="L42" s="11"/>
      <c r="M42" s="21">
        <v>43.4905</v>
      </c>
      <c r="N42" s="13"/>
      <c r="O42" s="11"/>
      <c r="P42" s="21">
        <v>42.84145</v>
      </c>
      <c r="Q42" s="10">
        <v>39</v>
      </c>
      <c r="R42" s="10">
        <v>39</v>
      </c>
    </row>
    <row r="43" ht="15.75" spans="1:18">
      <c r="A43" s="10">
        <v>40</v>
      </c>
      <c r="B43" s="22" t="s">
        <v>782</v>
      </c>
      <c r="C43" s="23">
        <v>8220510477</v>
      </c>
      <c r="D43" s="11" t="s">
        <v>683</v>
      </c>
      <c r="E43" s="13">
        <v>70</v>
      </c>
      <c r="F43" s="11" t="s">
        <v>694</v>
      </c>
      <c r="G43" s="15">
        <v>86.781</v>
      </c>
      <c r="H43" s="11"/>
      <c r="I43" s="13"/>
      <c r="J43" s="11"/>
      <c r="K43" s="13"/>
      <c r="L43" s="11"/>
      <c r="M43" s="21">
        <v>43.3905</v>
      </c>
      <c r="N43" s="13"/>
      <c r="O43" s="11"/>
      <c r="P43" s="21">
        <v>42.55145</v>
      </c>
      <c r="Q43" s="10">
        <v>40</v>
      </c>
      <c r="R43" s="10">
        <v>40</v>
      </c>
    </row>
    <row r="44" ht="15.75" spans="1:18">
      <c r="A44" s="10">
        <v>41</v>
      </c>
      <c r="B44" s="22" t="s">
        <v>783</v>
      </c>
      <c r="C44" s="23">
        <v>8220510454</v>
      </c>
      <c r="D44" s="11" t="s">
        <v>683</v>
      </c>
      <c r="E44" s="13">
        <v>62</v>
      </c>
      <c r="F44" s="14" t="s">
        <v>688</v>
      </c>
      <c r="G44" s="15">
        <v>86.638</v>
      </c>
      <c r="H44" s="11"/>
      <c r="I44" s="13"/>
      <c r="J44" s="11"/>
      <c r="K44" s="13"/>
      <c r="L44" s="11"/>
      <c r="M44" s="21">
        <v>43.319</v>
      </c>
      <c r="N44" s="13"/>
      <c r="O44" s="11"/>
      <c r="P44" s="21">
        <v>42.0871</v>
      </c>
      <c r="Q44" s="10">
        <v>41</v>
      </c>
      <c r="R44" s="10">
        <v>41</v>
      </c>
    </row>
  </sheetData>
  <mergeCells count="4">
    <mergeCell ref="A1:R1"/>
    <mergeCell ref="E2:F2"/>
    <mergeCell ref="I2:M2"/>
    <mergeCell ref="N2:O2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3"/>
  <sheetViews>
    <sheetView zoomScale="40" zoomScaleNormal="40" workbookViewId="0">
      <selection activeCell="L32" sqref="L32"/>
    </sheetView>
  </sheetViews>
  <sheetFormatPr defaultColWidth="9" defaultRowHeight="15"/>
  <cols>
    <col min="1" max="1" width="6.26666666666667" style="1" customWidth="1"/>
    <col min="2" max="2" width="7.93333333333333" style="1" customWidth="1"/>
    <col min="3" max="3" width="12.0666666666667" style="1" customWidth="1"/>
    <col min="4" max="4" width="9.93333333333333" style="1" customWidth="1"/>
    <col min="5" max="5" width="5.4" style="1" customWidth="1"/>
    <col min="6" max="6" width="53.4" style="1" customWidth="1"/>
    <col min="7" max="7" width="8.06666666666667" style="1" customWidth="1"/>
    <col min="8" max="8" width="9.93333333333333" style="1" customWidth="1"/>
    <col min="9" max="9" width="4.4" style="1" customWidth="1"/>
    <col min="10" max="10" width="10.6" style="1" customWidth="1"/>
    <col min="11" max="11" width="4.4" style="1" customWidth="1"/>
    <col min="12" max="12" width="62.2666666666667" style="1" customWidth="1"/>
    <col min="13" max="13" width="11.6" style="1" customWidth="1"/>
    <col min="14" max="14" width="4.4" style="1" customWidth="1"/>
    <col min="15" max="15" width="22" style="1" customWidth="1"/>
    <col min="16" max="16" width="10.3333333333333" style="1" customWidth="1"/>
    <col min="17" max="18" width="10.6" style="1" customWidth="1"/>
    <col min="19" max="16384" width="9" style="1"/>
  </cols>
  <sheetData>
    <row r="1" ht="31.5" spans="1:18">
      <c r="A1" s="2" t="s">
        <v>784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25" spans="1:18">
      <c r="A2" s="3" t="s">
        <v>83</v>
      </c>
      <c r="B2" s="3" t="s">
        <v>2</v>
      </c>
      <c r="C2" s="3" t="s">
        <v>84</v>
      </c>
      <c r="D2" s="3" t="s">
        <v>85</v>
      </c>
      <c r="E2" s="4" t="s">
        <v>5</v>
      </c>
      <c r="F2" s="5"/>
      <c r="G2" s="6"/>
      <c r="H2" s="6"/>
      <c r="I2" s="4" t="s">
        <v>678</v>
      </c>
      <c r="J2" s="16"/>
      <c r="K2" s="16"/>
      <c r="L2" s="17"/>
      <c r="M2" s="18"/>
      <c r="N2" s="4" t="s">
        <v>7</v>
      </c>
      <c r="O2" s="5"/>
      <c r="P2" s="19" t="s">
        <v>86</v>
      </c>
      <c r="Q2" s="3" t="s">
        <v>87</v>
      </c>
      <c r="R2" s="3" t="s">
        <v>680</v>
      </c>
    </row>
    <row r="3" ht="30.75" spans="1:18">
      <c r="A3" s="7"/>
      <c r="B3" s="7"/>
      <c r="C3" s="7"/>
      <c r="D3" s="7"/>
      <c r="E3" s="7" t="s">
        <v>37</v>
      </c>
      <c r="F3" s="8" t="s">
        <v>88</v>
      </c>
      <c r="G3" s="9" t="s">
        <v>89</v>
      </c>
      <c r="H3" s="7" t="s">
        <v>90</v>
      </c>
      <c r="I3" s="9" t="s">
        <v>39</v>
      </c>
      <c r="J3" s="7" t="s">
        <v>90</v>
      </c>
      <c r="K3" s="7" t="s">
        <v>42</v>
      </c>
      <c r="L3" s="7" t="s">
        <v>90</v>
      </c>
      <c r="M3" s="20" t="s">
        <v>785</v>
      </c>
      <c r="N3" s="7" t="s">
        <v>44</v>
      </c>
      <c r="O3" s="8" t="s">
        <v>90</v>
      </c>
      <c r="P3" s="20" t="s">
        <v>45</v>
      </c>
      <c r="Q3" s="7"/>
      <c r="R3" s="7"/>
    </row>
    <row r="4" ht="30" spans="1:18">
      <c r="A4" s="10">
        <v>1</v>
      </c>
      <c r="B4" s="11" t="s">
        <v>786</v>
      </c>
      <c r="C4" s="12">
        <v>8220510419</v>
      </c>
      <c r="D4" s="11" t="s">
        <v>371</v>
      </c>
      <c r="E4" s="13">
        <v>100</v>
      </c>
      <c r="F4" s="14" t="s">
        <v>787</v>
      </c>
      <c r="G4" s="15">
        <v>91.88</v>
      </c>
      <c r="H4" s="11" t="s">
        <v>515</v>
      </c>
      <c r="I4" s="13">
        <v>20</v>
      </c>
      <c r="J4" s="11" t="s">
        <v>788</v>
      </c>
      <c r="K4" s="13">
        <v>20</v>
      </c>
      <c r="L4" s="11" t="s">
        <v>789</v>
      </c>
      <c r="M4" s="21">
        <f t="shared" ref="M4:M33" si="0">0.5*G4+0.4*I4+0.1*K4</f>
        <v>55.94</v>
      </c>
      <c r="N4" s="13">
        <v>45</v>
      </c>
      <c r="O4" s="11" t="s">
        <v>790</v>
      </c>
      <c r="P4" s="21">
        <f t="shared" ref="P4:P33" si="1">0.05*E4+0.9*M4+0.05*N4</f>
        <v>57.596</v>
      </c>
      <c r="Q4" s="10">
        <v>1</v>
      </c>
      <c r="R4" s="10">
        <v>1</v>
      </c>
    </row>
    <row r="5" ht="30" spans="1:18">
      <c r="A5" s="10">
        <v>2</v>
      </c>
      <c r="B5" s="11" t="s">
        <v>791</v>
      </c>
      <c r="C5" s="12">
        <v>8220510434</v>
      </c>
      <c r="D5" s="11" t="s">
        <v>371</v>
      </c>
      <c r="E5" s="13">
        <v>100</v>
      </c>
      <c r="F5" s="14" t="s">
        <v>792</v>
      </c>
      <c r="G5" s="15">
        <v>90.227</v>
      </c>
      <c r="H5" s="11" t="s">
        <v>515</v>
      </c>
      <c r="I5" s="13">
        <v>20</v>
      </c>
      <c r="J5" s="11" t="s">
        <v>793</v>
      </c>
      <c r="K5" s="13">
        <v>15</v>
      </c>
      <c r="L5" s="11" t="s">
        <v>794</v>
      </c>
      <c r="M5" s="21">
        <f t="shared" si="0"/>
        <v>54.6135</v>
      </c>
      <c r="N5" s="13">
        <v>50</v>
      </c>
      <c r="O5" s="11" t="s">
        <v>795</v>
      </c>
      <c r="P5" s="21">
        <f t="shared" si="1"/>
        <v>56.65215</v>
      </c>
      <c r="Q5" s="10">
        <v>2</v>
      </c>
      <c r="R5" s="10">
        <v>2</v>
      </c>
    </row>
    <row r="6" ht="27" spans="1:18">
      <c r="A6" s="10">
        <v>3</v>
      </c>
      <c r="B6" s="11" t="s">
        <v>796</v>
      </c>
      <c r="C6" s="12">
        <v>8220510433</v>
      </c>
      <c r="D6" s="11" t="s">
        <v>371</v>
      </c>
      <c r="E6" s="13">
        <v>87</v>
      </c>
      <c r="F6" s="14" t="s">
        <v>797</v>
      </c>
      <c r="G6" s="15">
        <v>91.533</v>
      </c>
      <c r="H6" s="11" t="s">
        <v>515</v>
      </c>
      <c r="I6" s="13">
        <v>8</v>
      </c>
      <c r="J6" s="11" t="s">
        <v>798</v>
      </c>
      <c r="K6" s="13">
        <v>30</v>
      </c>
      <c r="L6" s="11" t="s">
        <v>799</v>
      </c>
      <c r="M6" s="21">
        <f t="shared" si="0"/>
        <v>51.9665</v>
      </c>
      <c r="N6" s="13">
        <v>5</v>
      </c>
      <c r="O6" s="11" t="s">
        <v>800</v>
      </c>
      <c r="P6" s="21">
        <f t="shared" si="1"/>
        <v>51.36985</v>
      </c>
      <c r="Q6" s="10">
        <v>3</v>
      </c>
      <c r="R6" s="10">
        <v>3</v>
      </c>
    </row>
    <row r="7" ht="45" spans="1:18">
      <c r="A7" s="10">
        <v>4</v>
      </c>
      <c r="B7" s="11" t="s">
        <v>801</v>
      </c>
      <c r="C7" s="12">
        <v>8220510413</v>
      </c>
      <c r="D7" s="11" t="s">
        <v>371</v>
      </c>
      <c r="E7" s="13">
        <v>100</v>
      </c>
      <c r="F7" s="14" t="s">
        <v>802</v>
      </c>
      <c r="G7" s="15">
        <v>91.053</v>
      </c>
      <c r="H7" s="11" t="s">
        <v>515</v>
      </c>
      <c r="I7" s="13"/>
      <c r="J7" s="11"/>
      <c r="K7" s="13">
        <v>10</v>
      </c>
      <c r="L7" s="11" t="s">
        <v>803</v>
      </c>
      <c r="M7" s="21">
        <f t="shared" si="0"/>
        <v>46.5265</v>
      </c>
      <c r="N7" s="13">
        <v>80</v>
      </c>
      <c r="O7" s="11" t="s">
        <v>804</v>
      </c>
      <c r="P7" s="21">
        <f t="shared" si="1"/>
        <v>50.87385</v>
      </c>
      <c r="Q7" s="10">
        <v>4</v>
      </c>
      <c r="R7" s="10">
        <v>4</v>
      </c>
    </row>
    <row r="8" ht="30" spans="1:18">
      <c r="A8" s="10">
        <v>5</v>
      </c>
      <c r="B8" s="11" t="s">
        <v>805</v>
      </c>
      <c r="C8" s="12">
        <v>8220510430</v>
      </c>
      <c r="D8" s="11" t="s">
        <v>371</v>
      </c>
      <c r="E8" s="13">
        <v>100</v>
      </c>
      <c r="F8" s="14" t="s">
        <v>806</v>
      </c>
      <c r="G8" s="15">
        <v>90.7</v>
      </c>
      <c r="H8" s="11" t="s">
        <v>515</v>
      </c>
      <c r="I8" s="13"/>
      <c r="J8" s="11"/>
      <c r="K8" s="13">
        <v>30</v>
      </c>
      <c r="L8" s="11" t="s">
        <v>799</v>
      </c>
      <c r="M8" s="21">
        <f t="shared" si="0"/>
        <v>48.35</v>
      </c>
      <c r="N8" s="13">
        <v>45</v>
      </c>
      <c r="O8" s="11" t="s">
        <v>807</v>
      </c>
      <c r="P8" s="21">
        <f t="shared" si="1"/>
        <v>50.765</v>
      </c>
      <c r="Q8" s="10">
        <v>5</v>
      </c>
      <c r="R8" s="10">
        <v>5</v>
      </c>
    </row>
    <row r="9" ht="30" spans="1:18">
      <c r="A9" s="10">
        <v>6</v>
      </c>
      <c r="B9" s="11" t="s">
        <v>808</v>
      </c>
      <c r="C9" s="12">
        <v>8220510437</v>
      </c>
      <c r="D9" s="11" t="s">
        <v>371</v>
      </c>
      <c r="E9" s="13">
        <v>100</v>
      </c>
      <c r="F9" s="14" t="s">
        <v>809</v>
      </c>
      <c r="G9" s="15">
        <v>91.96</v>
      </c>
      <c r="H9" s="11" t="s">
        <v>515</v>
      </c>
      <c r="I9" s="13"/>
      <c r="J9" s="11"/>
      <c r="K9" s="13">
        <v>20</v>
      </c>
      <c r="L9" s="11" t="s">
        <v>810</v>
      </c>
      <c r="M9" s="21">
        <f t="shared" si="0"/>
        <v>47.98</v>
      </c>
      <c r="N9" s="13">
        <v>45</v>
      </c>
      <c r="O9" s="11" t="s">
        <v>811</v>
      </c>
      <c r="P9" s="21">
        <f t="shared" si="1"/>
        <v>50.432</v>
      </c>
      <c r="Q9" s="10">
        <v>6</v>
      </c>
      <c r="R9" s="10">
        <v>6</v>
      </c>
    </row>
    <row r="10" ht="75" spans="1:18">
      <c r="A10" s="10">
        <v>7</v>
      </c>
      <c r="B10" s="11" t="s">
        <v>812</v>
      </c>
      <c r="C10" s="12">
        <v>8220510411</v>
      </c>
      <c r="D10" s="11" t="s">
        <v>371</v>
      </c>
      <c r="E10" s="13">
        <v>100</v>
      </c>
      <c r="F10" s="14" t="s">
        <v>813</v>
      </c>
      <c r="G10" s="15">
        <v>89.653</v>
      </c>
      <c r="H10" s="11" t="s">
        <v>515</v>
      </c>
      <c r="I10" s="13"/>
      <c r="J10" s="11"/>
      <c r="K10" s="13">
        <v>10</v>
      </c>
      <c r="L10" s="11" t="s">
        <v>814</v>
      </c>
      <c r="M10" s="21">
        <f t="shared" si="0"/>
        <v>45.8265</v>
      </c>
      <c r="N10" s="13">
        <v>80</v>
      </c>
      <c r="O10" s="11" t="s">
        <v>815</v>
      </c>
      <c r="P10" s="21">
        <f t="shared" si="1"/>
        <v>50.24385</v>
      </c>
      <c r="Q10" s="10">
        <v>7</v>
      </c>
      <c r="R10" s="10">
        <v>7</v>
      </c>
    </row>
    <row r="11" spans="1:18">
      <c r="A11" s="10">
        <v>8</v>
      </c>
      <c r="B11" s="11" t="s">
        <v>816</v>
      </c>
      <c r="C11" s="12">
        <v>8220510431</v>
      </c>
      <c r="D11" s="11" t="s">
        <v>371</v>
      </c>
      <c r="E11" s="13">
        <v>97</v>
      </c>
      <c r="F11" s="14" t="s">
        <v>817</v>
      </c>
      <c r="G11" s="15">
        <v>90.867</v>
      </c>
      <c r="H11" s="11" t="s">
        <v>515</v>
      </c>
      <c r="I11" s="13"/>
      <c r="J11" s="11"/>
      <c r="K11" s="13">
        <v>20</v>
      </c>
      <c r="L11" s="11" t="s">
        <v>789</v>
      </c>
      <c r="M11" s="21">
        <f t="shared" si="0"/>
        <v>47.4335</v>
      </c>
      <c r="N11" s="13">
        <v>50</v>
      </c>
      <c r="O11" s="11" t="s">
        <v>818</v>
      </c>
      <c r="P11" s="21">
        <f t="shared" si="1"/>
        <v>50.04015</v>
      </c>
      <c r="Q11" s="10">
        <v>8</v>
      </c>
      <c r="R11" s="10">
        <v>8</v>
      </c>
    </row>
    <row r="12" ht="30" spans="1:18">
      <c r="A12" s="10">
        <v>9</v>
      </c>
      <c r="B12" s="11" t="s">
        <v>819</v>
      </c>
      <c r="C12" s="12">
        <v>8220510442</v>
      </c>
      <c r="D12" s="11" t="s">
        <v>371</v>
      </c>
      <c r="E12" s="13">
        <v>100</v>
      </c>
      <c r="F12" s="14" t="s">
        <v>820</v>
      </c>
      <c r="G12" s="15">
        <v>90.54</v>
      </c>
      <c r="H12" s="11" t="s">
        <v>515</v>
      </c>
      <c r="I12" s="13"/>
      <c r="J12" s="11"/>
      <c r="K12" s="13">
        <v>6.67</v>
      </c>
      <c r="L12" s="11" t="s">
        <v>821</v>
      </c>
      <c r="M12" s="21">
        <f t="shared" si="0"/>
        <v>45.937</v>
      </c>
      <c r="N12" s="13">
        <v>70</v>
      </c>
      <c r="O12" s="11" t="s">
        <v>822</v>
      </c>
      <c r="P12" s="21">
        <f t="shared" si="1"/>
        <v>49.8433</v>
      </c>
      <c r="Q12" s="10">
        <v>9</v>
      </c>
      <c r="R12" s="10">
        <v>9</v>
      </c>
    </row>
    <row r="13" ht="45" spans="1:18">
      <c r="A13" s="10">
        <v>10</v>
      </c>
      <c r="B13" s="11" t="s">
        <v>823</v>
      </c>
      <c r="C13" s="12">
        <v>8220510423</v>
      </c>
      <c r="D13" s="11" t="s">
        <v>371</v>
      </c>
      <c r="E13" s="13">
        <v>100</v>
      </c>
      <c r="F13" s="14" t="s">
        <v>824</v>
      </c>
      <c r="G13" s="15">
        <v>90.207</v>
      </c>
      <c r="H13" s="11" t="s">
        <v>515</v>
      </c>
      <c r="I13" s="13"/>
      <c r="J13" s="11"/>
      <c r="K13" s="13">
        <v>20</v>
      </c>
      <c r="L13" s="11" t="s">
        <v>825</v>
      </c>
      <c r="M13" s="21">
        <f t="shared" si="0"/>
        <v>47.1035</v>
      </c>
      <c r="N13" s="13">
        <v>35</v>
      </c>
      <c r="O13" s="11" t="s">
        <v>826</v>
      </c>
      <c r="P13" s="21">
        <f t="shared" si="1"/>
        <v>49.14315</v>
      </c>
      <c r="Q13" s="10">
        <v>10</v>
      </c>
      <c r="R13" s="10">
        <v>10</v>
      </c>
    </row>
    <row r="14" ht="60" spans="1:18">
      <c r="A14" s="10">
        <v>11</v>
      </c>
      <c r="B14" s="11" t="s">
        <v>827</v>
      </c>
      <c r="C14" s="12">
        <v>8220510441</v>
      </c>
      <c r="D14" s="11" t="s">
        <v>371</v>
      </c>
      <c r="E14" s="13">
        <v>100</v>
      </c>
      <c r="F14" s="14" t="s">
        <v>828</v>
      </c>
      <c r="G14" s="15">
        <v>88.347</v>
      </c>
      <c r="H14" s="11" t="s">
        <v>515</v>
      </c>
      <c r="I14" s="13"/>
      <c r="J14" s="11"/>
      <c r="K14" s="13">
        <v>5</v>
      </c>
      <c r="L14" s="11" t="s">
        <v>829</v>
      </c>
      <c r="M14" s="21">
        <f t="shared" si="0"/>
        <v>44.6735</v>
      </c>
      <c r="N14" s="13">
        <v>50</v>
      </c>
      <c r="O14" s="11" t="s">
        <v>830</v>
      </c>
      <c r="P14" s="21">
        <f t="shared" si="1"/>
        <v>47.70615</v>
      </c>
      <c r="Q14" s="10">
        <v>11</v>
      </c>
      <c r="R14" s="10">
        <v>11</v>
      </c>
    </row>
    <row r="15" ht="30" spans="1:18">
      <c r="A15" s="10">
        <v>12</v>
      </c>
      <c r="B15" s="11" t="s">
        <v>831</v>
      </c>
      <c r="C15" s="12">
        <v>8220510418</v>
      </c>
      <c r="D15" s="11" t="s">
        <v>371</v>
      </c>
      <c r="E15" s="13">
        <v>100</v>
      </c>
      <c r="F15" s="14" t="s">
        <v>806</v>
      </c>
      <c r="G15" s="15">
        <v>89.34</v>
      </c>
      <c r="H15" s="11" t="s">
        <v>515</v>
      </c>
      <c r="I15" s="13"/>
      <c r="J15" s="11"/>
      <c r="K15" s="13"/>
      <c r="L15" s="11"/>
      <c r="M15" s="21">
        <f t="shared" si="0"/>
        <v>44.67</v>
      </c>
      <c r="N15" s="13">
        <v>50</v>
      </c>
      <c r="O15" s="11" t="s">
        <v>832</v>
      </c>
      <c r="P15" s="21">
        <f t="shared" si="1"/>
        <v>47.703</v>
      </c>
      <c r="Q15" s="10">
        <v>12</v>
      </c>
      <c r="R15" s="10">
        <v>12</v>
      </c>
    </row>
    <row r="16" spans="1:18">
      <c r="A16" s="10">
        <v>13</v>
      </c>
      <c r="B16" s="11" t="s">
        <v>833</v>
      </c>
      <c r="C16" s="12">
        <v>8220510426</v>
      </c>
      <c r="D16" s="11" t="s">
        <v>371</v>
      </c>
      <c r="E16" s="13">
        <v>84</v>
      </c>
      <c r="F16" s="14" t="s">
        <v>834</v>
      </c>
      <c r="G16" s="15">
        <v>87.833</v>
      </c>
      <c r="H16" s="11" t="s">
        <v>515</v>
      </c>
      <c r="I16" s="13"/>
      <c r="J16" s="11"/>
      <c r="K16" s="13">
        <v>40</v>
      </c>
      <c r="L16" s="11" t="s">
        <v>835</v>
      </c>
      <c r="M16" s="21">
        <f t="shared" si="0"/>
        <v>47.9165</v>
      </c>
      <c r="N16" s="13">
        <v>5</v>
      </c>
      <c r="O16" s="11" t="s">
        <v>800</v>
      </c>
      <c r="P16" s="21">
        <f t="shared" si="1"/>
        <v>47.57485</v>
      </c>
      <c r="Q16" s="10">
        <v>13</v>
      </c>
      <c r="R16" s="10">
        <v>13</v>
      </c>
    </row>
    <row r="17" spans="1:18">
      <c r="A17" s="10">
        <v>14</v>
      </c>
      <c r="B17" s="11" t="s">
        <v>836</v>
      </c>
      <c r="C17" s="12">
        <v>8220510409</v>
      </c>
      <c r="D17" s="11" t="s">
        <v>371</v>
      </c>
      <c r="E17" s="13">
        <v>72</v>
      </c>
      <c r="F17" s="14" t="s">
        <v>837</v>
      </c>
      <c r="G17" s="15">
        <v>90.753</v>
      </c>
      <c r="H17" s="11" t="s">
        <v>515</v>
      </c>
      <c r="I17" s="13"/>
      <c r="J17" s="11"/>
      <c r="K17" s="13"/>
      <c r="L17" s="11"/>
      <c r="M17" s="21">
        <f t="shared" si="0"/>
        <v>45.3765</v>
      </c>
      <c r="N17" s="13">
        <v>50</v>
      </c>
      <c r="O17" s="11" t="s">
        <v>838</v>
      </c>
      <c r="P17" s="21">
        <f t="shared" si="1"/>
        <v>46.93885</v>
      </c>
      <c r="Q17" s="10">
        <v>14</v>
      </c>
      <c r="R17" s="10">
        <v>14</v>
      </c>
    </row>
    <row r="18" spans="1:18">
      <c r="A18" s="10">
        <v>15</v>
      </c>
      <c r="B18" s="11" t="s">
        <v>839</v>
      </c>
      <c r="C18" s="12">
        <v>8220510438</v>
      </c>
      <c r="D18" s="11" t="s">
        <v>371</v>
      </c>
      <c r="E18" s="13">
        <v>86</v>
      </c>
      <c r="F18" s="14" t="s">
        <v>840</v>
      </c>
      <c r="G18" s="15">
        <v>89.107</v>
      </c>
      <c r="H18" s="11" t="s">
        <v>515</v>
      </c>
      <c r="I18" s="13"/>
      <c r="J18" s="11"/>
      <c r="K18" s="13">
        <v>10</v>
      </c>
      <c r="L18" s="11" t="s">
        <v>803</v>
      </c>
      <c r="M18" s="21">
        <f t="shared" si="0"/>
        <v>45.5535</v>
      </c>
      <c r="N18" s="13">
        <v>30</v>
      </c>
      <c r="O18" s="11" t="s">
        <v>841</v>
      </c>
      <c r="P18" s="21">
        <f t="shared" si="1"/>
        <v>46.79815</v>
      </c>
      <c r="Q18" s="10">
        <v>15</v>
      </c>
      <c r="R18" s="10">
        <v>15</v>
      </c>
    </row>
    <row r="19" ht="30" spans="1:18">
      <c r="A19" s="10">
        <v>16</v>
      </c>
      <c r="B19" s="11" t="s">
        <v>842</v>
      </c>
      <c r="C19" s="12">
        <v>8220510443</v>
      </c>
      <c r="D19" s="11" t="s">
        <v>371</v>
      </c>
      <c r="E19" s="13">
        <v>99</v>
      </c>
      <c r="F19" s="14" t="s">
        <v>843</v>
      </c>
      <c r="G19" s="15">
        <v>90.16</v>
      </c>
      <c r="H19" s="11" t="s">
        <v>515</v>
      </c>
      <c r="I19" s="13"/>
      <c r="J19" s="11"/>
      <c r="K19" s="13">
        <v>6.67</v>
      </c>
      <c r="L19" s="11" t="s">
        <v>821</v>
      </c>
      <c r="M19" s="21">
        <f t="shared" si="0"/>
        <v>45.747</v>
      </c>
      <c r="N19" s="13">
        <v>10</v>
      </c>
      <c r="O19" s="11" t="s">
        <v>844</v>
      </c>
      <c r="P19" s="21">
        <f t="shared" si="1"/>
        <v>46.6223</v>
      </c>
      <c r="Q19" s="10">
        <v>16</v>
      </c>
      <c r="R19" s="10">
        <v>16</v>
      </c>
    </row>
    <row r="20" spans="1:18">
      <c r="A20" s="10">
        <v>17</v>
      </c>
      <c r="B20" s="11" t="s">
        <v>845</v>
      </c>
      <c r="C20" s="12">
        <v>8220510417</v>
      </c>
      <c r="D20" s="11" t="s">
        <v>371</v>
      </c>
      <c r="E20" s="13">
        <v>100</v>
      </c>
      <c r="F20" s="14" t="s">
        <v>846</v>
      </c>
      <c r="G20" s="15">
        <v>90.52</v>
      </c>
      <c r="H20" s="11" t="s">
        <v>515</v>
      </c>
      <c r="I20" s="13"/>
      <c r="J20" s="11"/>
      <c r="K20" s="13">
        <v>6.67</v>
      </c>
      <c r="L20" s="11" t="s">
        <v>821</v>
      </c>
      <c r="M20" s="21">
        <f t="shared" si="0"/>
        <v>45.927</v>
      </c>
      <c r="N20" s="13">
        <v>5</v>
      </c>
      <c r="O20" s="11" t="s">
        <v>800</v>
      </c>
      <c r="P20" s="21">
        <f t="shared" si="1"/>
        <v>46.5843</v>
      </c>
      <c r="Q20" s="10">
        <v>17</v>
      </c>
      <c r="R20" s="10">
        <v>17</v>
      </c>
    </row>
    <row r="21" spans="1:18">
      <c r="A21" s="10">
        <v>18</v>
      </c>
      <c r="B21" s="11" t="s">
        <v>847</v>
      </c>
      <c r="C21" s="12">
        <v>8220510439</v>
      </c>
      <c r="D21" s="11" t="s">
        <v>371</v>
      </c>
      <c r="E21" s="13">
        <v>86</v>
      </c>
      <c r="F21" s="14" t="s">
        <v>840</v>
      </c>
      <c r="G21" s="15">
        <v>89.32</v>
      </c>
      <c r="H21" s="11" t="s">
        <v>515</v>
      </c>
      <c r="I21" s="13"/>
      <c r="J21" s="11"/>
      <c r="K21" s="13">
        <v>20</v>
      </c>
      <c r="L21" s="11" t="s">
        <v>789</v>
      </c>
      <c r="M21" s="21">
        <f t="shared" si="0"/>
        <v>46.66</v>
      </c>
      <c r="N21" s="13">
        <v>5</v>
      </c>
      <c r="O21" s="11" t="s">
        <v>800</v>
      </c>
      <c r="P21" s="21">
        <f t="shared" si="1"/>
        <v>46.544</v>
      </c>
      <c r="Q21" s="10">
        <v>18</v>
      </c>
      <c r="R21" s="10">
        <v>18</v>
      </c>
    </row>
    <row r="22" ht="30" spans="1:18">
      <c r="A22" s="10">
        <v>19</v>
      </c>
      <c r="B22" s="11" t="s">
        <v>848</v>
      </c>
      <c r="C22" s="12">
        <v>8220510428</v>
      </c>
      <c r="D22" s="11" t="s">
        <v>371</v>
      </c>
      <c r="E22" s="13">
        <v>94</v>
      </c>
      <c r="F22" s="14" t="s">
        <v>849</v>
      </c>
      <c r="G22" s="15">
        <v>88.413</v>
      </c>
      <c r="H22" s="11" t="s">
        <v>515</v>
      </c>
      <c r="I22" s="13"/>
      <c r="J22" s="11"/>
      <c r="K22" s="13">
        <v>20</v>
      </c>
      <c r="L22" s="11" t="s">
        <v>850</v>
      </c>
      <c r="M22" s="21">
        <f t="shared" si="0"/>
        <v>46.2065</v>
      </c>
      <c r="N22" s="13">
        <v>5</v>
      </c>
      <c r="O22" s="11" t="s">
        <v>800</v>
      </c>
      <c r="P22" s="21">
        <f t="shared" si="1"/>
        <v>46.53585</v>
      </c>
      <c r="Q22" s="10">
        <v>19</v>
      </c>
      <c r="R22" s="10">
        <v>19</v>
      </c>
    </row>
    <row r="23" ht="43.5" spans="1:18">
      <c r="A23" s="10">
        <v>20</v>
      </c>
      <c r="B23" s="11" t="s">
        <v>851</v>
      </c>
      <c r="C23" s="12">
        <v>8220510427</v>
      </c>
      <c r="D23" s="11" t="s">
        <v>371</v>
      </c>
      <c r="E23" s="13">
        <v>77</v>
      </c>
      <c r="F23" s="14" t="s">
        <v>852</v>
      </c>
      <c r="G23" s="15">
        <v>89.813</v>
      </c>
      <c r="H23" s="11" t="s">
        <v>515</v>
      </c>
      <c r="I23" s="13"/>
      <c r="J23" s="11"/>
      <c r="K23" s="13"/>
      <c r="L23" s="11"/>
      <c r="M23" s="21">
        <f t="shared" si="0"/>
        <v>44.9065</v>
      </c>
      <c r="N23" s="13">
        <v>37</v>
      </c>
      <c r="O23" s="11" t="s">
        <v>853</v>
      </c>
      <c r="P23" s="21">
        <f t="shared" si="1"/>
        <v>46.11585</v>
      </c>
      <c r="Q23" s="10">
        <v>20</v>
      </c>
      <c r="R23" s="10">
        <v>20</v>
      </c>
    </row>
    <row r="24" ht="60" spans="1:18">
      <c r="A24" s="10">
        <v>21</v>
      </c>
      <c r="B24" s="11" t="s">
        <v>854</v>
      </c>
      <c r="C24" s="12">
        <v>8220510421</v>
      </c>
      <c r="D24" s="11" t="s">
        <v>371</v>
      </c>
      <c r="E24" s="13">
        <v>100</v>
      </c>
      <c r="F24" s="14" t="s">
        <v>855</v>
      </c>
      <c r="G24" s="15">
        <v>90.32</v>
      </c>
      <c r="H24" s="11" t="s">
        <v>515</v>
      </c>
      <c r="I24" s="13"/>
      <c r="J24" s="11"/>
      <c r="K24" s="13"/>
      <c r="L24" s="11"/>
      <c r="M24" s="21">
        <f t="shared" si="0"/>
        <v>45.16</v>
      </c>
      <c r="N24" s="13">
        <v>5</v>
      </c>
      <c r="O24" s="11" t="s">
        <v>800</v>
      </c>
      <c r="P24" s="21">
        <f t="shared" si="1"/>
        <v>45.894</v>
      </c>
      <c r="Q24" s="10">
        <v>21</v>
      </c>
      <c r="R24" s="10">
        <v>21</v>
      </c>
    </row>
    <row r="25" spans="1:18">
      <c r="A25" s="10">
        <v>22</v>
      </c>
      <c r="B25" s="11" t="s">
        <v>856</v>
      </c>
      <c r="C25" s="12">
        <v>8220510436</v>
      </c>
      <c r="D25" s="11" t="s">
        <v>371</v>
      </c>
      <c r="E25" s="13">
        <v>81</v>
      </c>
      <c r="F25" s="14" t="s">
        <v>857</v>
      </c>
      <c r="G25" s="15">
        <v>89.553</v>
      </c>
      <c r="H25" s="11" t="s">
        <v>515</v>
      </c>
      <c r="I25" s="13"/>
      <c r="J25" s="11"/>
      <c r="K25" s="13">
        <v>10</v>
      </c>
      <c r="L25" s="11" t="s">
        <v>858</v>
      </c>
      <c r="M25" s="21">
        <f t="shared" si="0"/>
        <v>45.7765</v>
      </c>
      <c r="N25" s="13">
        <v>10</v>
      </c>
      <c r="O25" s="11" t="s">
        <v>844</v>
      </c>
      <c r="P25" s="21">
        <f t="shared" si="1"/>
        <v>45.74885</v>
      </c>
      <c r="Q25" s="10">
        <v>22</v>
      </c>
      <c r="R25" s="10">
        <v>22</v>
      </c>
    </row>
    <row r="26" spans="1:18">
      <c r="A26" s="10">
        <v>23</v>
      </c>
      <c r="B26" s="11" t="s">
        <v>859</v>
      </c>
      <c r="C26" s="12">
        <v>8220510420</v>
      </c>
      <c r="D26" s="11" t="s">
        <v>371</v>
      </c>
      <c r="E26" s="13">
        <v>80</v>
      </c>
      <c r="F26" s="14" t="s">
        <v>860</v>
      </c>
      <c r="G26" s="15">
        <v>91.107</v>
      </c>
      <c r="H26" s="11" t="s">
        <v>515</v>
      </c>
      <c r="I26" s="13"/>
      <c r="J26" s="11"/>
      <c r="K26" s="13"/>
      <c r="L26" s="11"/>
      <c r="M26" s="21">
        <f t="shared" si="0"/>
        <v>45.5535</v>
      </c>
      <c r="N26" s="13">
        <v>5</v>
      </c>
      <c r="O26" s="11" t="s">
        <v>800</v>
      </c>
      <c r="P26" s="21">
        <f t="shared" si="1"/>
        <v>45.24815</v>
      </c>
      <c r="Q26" s="10">
        <v>23</v>
      </c>
      <c r="R26" s="10">
        <v>23</v>
      </c>
    </row>
    <row r="27" spans="1:18">
      <c r="A27" s="10">
        <v>24</v>
      </c>
      <c r="B27" s="11" t="s">
        <v>861</v>
      </c>
      <c r="C27" s="12">
        <v>8220510429</v>
      </c>
      <c r="D27" s="11" t="s">
        <v>371</v>
      </c>
      <c r="E27" s="13">
        <v>86</v>
      </c>
      <c r="F27" s="14" t="s">
        <v>840</v>
      </c>
      <c r="G27" s="15">
        <v>86.727</v>
      </c>
      <c r="H27" s="11" t="s">
        <v>515</v>
      </c>
      <c r="I27" s="13"/>
      <c r="J27" s="11"/>
      <c r="K27" s="13">
        <v>13.33</v>
      </c>
      <c r="L27" s="11" t="s">
        <v>862</v>
      </c>
      <c r="M27" s="21">
        <f t="shared" si="0"/>
        <v>44.6965</v>
      </c>
      <c r="N27" s="13">
        <v>5</v>
      </c>
      <c r="O27" s="11" t="s">
        <v>800</v>
      </c>
      <c r="P27" s="21">
        <f t="shared" si="1"/>
        <v>44.77685</v>
      </c>
      <c r="Q27" s="10">
        <v>24</v>
      </c>
      <c r="R27" s="10">
        <v>24</v>
      </c>
    </row>
    <row r="28" spans="1:18">
      <c r="A28" s="10">
        <v>25</v>
      </c>
      <c r="B28" s="11" t="s">
        <v>863</v>
      </c>
      <c r="C28" s="12">
        <v>8220510424</v>
      </c>
      <c r="D28" s="11" t="s">
        <v>371</v>
      </c>
      <c r="E28" s="13">
        <v>100</v>
      </c>
      <c r="F28" s="14" t="s">
        <v>864</v>
      </c>
      <c r="G28" s="15">
        <v>87.46</v>
      </c>
      <c r="H28" s="11" t="s">
        <v>515</v>
      </c>
      <c r="I28" s="13"/>
      <c r="J28" s="11"/>
      <c r="K28" s="13"/>
      <c r="L28" s="11"/>
      <c r="M28" s="21">
        <f t="shared" si="0"/>
        <v>43.73</v>
      </c>
      <c r="N28" s="13">
        <v>5</v>
      </c>
      <c r="O28" s="11" t="s">
        <v>800</v>
      </c>
      <c r="P28" s="21">
        <f t="shared" si="1"/>
        <v>44.607</v>
      </c>
      <c r="Q28" s="10">
        <v>25</v>
      </c>
      <c r="R28" s="10">
        <v>25</v>
      </c>
    </row>
    <row r="29" spans="1:18">
      <c r="A29" s="10">
        <v>26</v>
      </c>
      <c r="B29" s="11" t="s">
        <v>865</v>
      </c>
      <c r="C29" s="12">
        <v>8220510422</v>
      </c>
      <c r="D29" s="11" t="s">
        <v>371</v>
      </c>
      <c r="E29" s="13">
        <v>84</v>
      </c>
      <c r="F29" s="14" t="s">
        <v>834</v>
      </c>
      <c r="G29" s="15">
        <v>89.133</v>
      </c>
      <c r="H29" s="11" t="s">
        <v>515</v>
      </c>
      <c r="I29" s="13"/>
      <c r="J29" s="11"/>
      <c r="K29" s="13"/>
      <c r="L29" s="11"/>
      <c r="M29" s="21">
        <f t="shared" si="0"/>
        <v>44.5665</v>
      </c>
      <c r="N29" s="13">
        <v>5</v>
      </c>
      <c r="O29" s="11" t="s">
        <v>800</v>
      </c>
      <c r="P29" s="21">
        <f t="shared" si="1"/>
        <v>44.55985</v>
      </c>
      <c r="Q29" s="10">
        <v>26</v>
      </c>
      <c r="R29" s="10">
        <v>26</v>
      </c>
    </row>
    <row r="30" spans="1:18">
      <c r="A30" s="10">
        <v>27</v>
      </c>
      <c r="B30" s="11" t="s">
        <v>866</v>
      </c>
      <c r="C30" s="12">
        <v>8220510415</v>
      </c>
      <c r="D30" s="11" t="s">
        <v>371</v>
      </c>
      <c r="E30" s="13">
        <v>86</v>
      </c>
      <c r="F30" s="14" t="s">
        <v>840</v>
      </c>
      <c r="G30" s="15">
        <v>88.88</v>
      </c>
      <c r="H30" s="11" t="s">
        <v>515</v>
      </c>
      <c r="I30" s="13"/>
      <c r="J30" s="11"/>
      <c r="K30" s="13"/>
      <c r="L30" s="11"/>
      <c r="M30" s="21">
        <f t="shared" si="0"/>
        <v>44.44</v>
      </c>
      <c r="N30" s="13">
        <v>5</v>
      </c>
      <c r="O30" s="11" t="s">
        <v>800</v>
      </c>
      <c r="P30" s="21">
        <f t="shared" si="1"/>
        <v>44.546</v>
      </c>
      <c r="Q30" s="10">
        <v>27</v>
      </c>
      <c r="R30" s="10">
        <v>27</v>
      </c>
    </row>
    <row r="31" spans="1:18">
      <c r="A31" s="10">
        <v>28</v>
      </c>
      <c r="B31" s="11" t="s">
        <v>867</v>
      </c>
      <c r="C31" s="12">
        <v>8220510440</v>
      </c>
      <c r="D31" s="11" t="s">
        <v>371</v>
      </c>
      <c r="E31" s="13">
        <v>84</v>
      </c>
      <c r="F31" s="14" t="s">
        <v>834</v>
      </c>
      <c r="G31" s="15">
        <v>86.967</v>
      </c>
      <c r="H31" s="11" t="s">
        <v>515</v>
      </c>
      <c r="I31" s="13"/>
      <c r="J31" s="11"/>
      <c r="K31" s="13">
        <v>5</v>
      </c>
      <c r="L31" s="11" t="s">
        <v>829</v>
      </c>
      <c r="M31" s="21">
        <f t="shared" si="0"/>
        <v>43.9835</v>
      </c>
      <c r="N31" s="13"/>
      <c r="O31" s="11"/>
      <c r="P31" s="21">
        <f t="shared" si="1"/>
        <v>43.78515</v>
      </c>
      <c r="Q31" s="10">
        <v>28</v>
      </c>
      <c r="R31" s="10">
        <v>28</v>
      </c>
    </row>
    <row r="32" spans="1:18">
      <c r="A32" s="10">
        <v>29</v>
      </c>
      <c r="B32" s="11" t="s">
        <v>868</v>
      </c>
      <c r="C32" s="12">
        <v>8220510414</v>
      </c>
      <c r="D32" s="11" t="s">
        <v>371</v>
      </c>
      <c r="E32" s="13">
        <v>68</v>
      </c>
      <c r="F32" s="14" t="s">
        <v>869</v>
      </c>
      <c r="G32" s="15">
        <v>88.707</v>
      </c>
      <c r="H32" s="11" t="s">
        <v>515</v>
      </c>
      <c r="I32" s="13"/>
      <c r="J32" s="11"/>
      <c r="K32" s="13"/>
      <c r="L32" s="11"/>
      <c r="M32" s="21">
        <f t="shared" si="0"/>
        <v>44.3535</v>
      </c>
      <c r="N32" s="13">
        <v>5</v>
      </c>
      <c r="O32" s="11" t="s">
        <v>800</v>
      </c>
      <c r="P32" s="21">
        <f t="shared" si="1"/>
        <v>43.56815</v>
      </c>
      <c r="Q32" s="10">
        <v>29</v>
      </c>
      <c r="R32" s="10">
        <v>29</v>
      </c>
    </row>
    <row r="33" spans="1:18">
      <c r="A33" s="10">
        <v>30</v>
      </c>
      <c r="B33" s="11" t="s">
        <v>870</v>
      </c>
      <c r="C33" s="12">
        <v>8220510412</v>
      </c>
      <c r="D33" s="11" t="s">
        <v>371</v>
      </c>
      <c r="E33" s="13">
        <v>66</v>
      </c>
      <c r="F33" s="14" t="s">
        <v>871</v>
      </c>
      <c r="G33" s="15">
        <v>89.2</v>
      </c>
      <c r="H33" s="11" t="s">
        <v>515</v>
      </c>
      <c r="I33" s="13"/>
      <c r="J33" s="11"/>
      <c r="K33" s="13"/>
      <c r="L33" s="11"/>
      <c r="M33" s="21">
        <f t="shared" si="0"/>
        <v>44.6</v>
      </c>
      <c r="N33" s="13"/>
      <c r="O33" s="11"/>
      <c r="P33" s="21">
        <f t="shared" si="1"/>
        <v>43.44</v>
      </c>
      <c r="Q33" s="10">
        <v>30</v>
      </c>
      <c r="R33" s="10">
        <v>30</v>
      </c>
    </row>
  </sheetData>
  <mergeCells count="4">
    <mergeCell ref="A1:R1"/>
    <mergeCell ref="E2:F2"/>
    <mergeCell ref="I2:L2"/>
    <mergeCell ref="N2:O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20博士</vt:lpstr>
      <vt:lpstr>21博士</vt:lpstr>
      <vt:lpstr>22博士</vt:lpstr>
      <vt:lpstr>21科硕</vt:lpstr>
      <vt:lpstr>21会计</vt:lpstr>
      <vt:lpstr>21金融</vt:lpstr>
      <vt:lpstr>22科硕</vt:lpstr>
      <vt:lpstr>22会计</vt:lpstr>
      <vt:lpstr>22金融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 xu</dc:creator>
  <cp:lastModifiedBy>suzy</cp:lastModifiedBy>
  <dcterms:created xsi:type="dcterms:W3CDTF">2015-06-05T18:19:00Z</dcterms:created>
  <dcterms:modified xsi:type="dcterms:W3CDTF">2023-10-07T08:35:25Z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DFF6FBC081D040FF9747437C56854FAB_12</vt:lpwstr>
  </property>
  <property fmtid="{D5CDD505-2E9C-101B-9397-08002B2CF9AE}" pid="3" name="KSOProductBuildVer">
    <vt:lpwstr>2052-12.1.0.15398</vt:lpwstr>
  </property>
</Properties>
</file>